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273" i="3" l="1"/>
  <c r="N273" i="3"/>
  <c r="O273" i="3"/>
  <c r="P273" i="3"/>
  <c r="BN273" i="3" s="1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BL275" i="3" s="1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M276" i="3"/>
  <c r="N276" i="3"/>
  <c r="BN276" i="3" s="1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L277" i="3"/>
  <c r="M278" i="3"/>
  <c r="N278" i="3"/>
  <c r="BN278" i="3" s="1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L279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N280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BL283" i="3" s="1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M284" i="3"/>
  <c r="N284" i="3"/>
  <c r="BN284" i="3" s="1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L285" i="3"/>
  <c r="M286" i="3"/>
  <c r="N286" i="3"/>
  <c r="BN286" i="3" s="1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L287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N288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BL291" i="3" s="1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M292" i="3"/>
  <c r="N292" i="3"/>
  <c r="BN292" i="3" s="1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L293" i="3"/>
  <c r="M294" i="3"/>
  <c r="N294" i="3"/>
  <c r="BN294" i="3" s="1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L295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N296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BL299" i="3" s="1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M300" i="3"/>
  <c r="N300" i="3"/>
  <c r="BN300" i="3" s="1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L301" i="3"/>
  <c r="M302" i="3"/>
  <c r="N302" i="3"/>
  <c r="BN302" i="3" s="1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L303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N304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BL307" i="3" s="1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M308" i="3"/>
  <c r="N308" i="3"/>
  <c r="BN308" i="3" s="1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L309" i="3"/>
  <c r="M310" i="3"/>
  <c r="N310" i="3"/>
  <c r="BN310" i="3" s="1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L311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N312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BL315" i="3" s="1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M316" i="3"/>
  <c r="N316" i="3"/>
  <c r="BN316" i="3" s="1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L317" i="3"/>
  <c r="M318" i="3"/>
  <c r="N318" i="3"/>
  <c r="BN318" i="3" s="1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L319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N320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BL323" i="3" s="1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M324" i="3"/>
  <c r="N324" i="3"/>
  <c r="BN324" i="3" s="1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L325" i="3"/>
  <c r="M326" i="3"/>
  <c r="N326" i="3"/>
  <c r="BN326" i="3" s="1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L327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N328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BM330" i="3" s="1"/>
  <c r="AX330" i="3"/>
  <c r="AY330" i="3"/>
  <c r="AZ330" i="3"/>
  <c r="BA330" i="3"/>
  <c r="BJ330" i="3" s="1"/>
  <c r="BB330" i="3"/>
  <c r="BC330" i="3"/>
  <c r="BD330" i="3"/>
  <c r="BE330" i="3"/>
  <c r="BF330" i="3"/>
  <c r="BG330" i="3"/>
  <c r="BH330" i="3"/>
  <c r="BI330" i="3"/>
  <c r="BK330" i="3"/>
  <c r="BN330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K331" i="3"/>
  <c r="M332" i="3"/>
  <c r="N332" i="3"/>
  <c r="O332" i="3"/>
  <c r="P332" i="3"/>
  <c r="Q332" i="3"/>
  <c r="R332" i="3"/>
  <c r="S332" i="3"/>
  <c r="T332" i="3"/>
  <c r="U332" i="3"/>
  <c r="BM332" i="3" s="1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K333" i="3"/>
  <c r="M334" i="3"/>
  <c r="N334" i="3"/>
  <c r="O334" i="3"/>
  <c r="P334" i="3"/>
  <c r="Q334" i="3"/>
  <c r="R334" i="3"/>
  <c r="S334" i="3"/>
  <c r="T334" i="3"/>
  <c r="U334" i="3"/>
  <c r="BM334" i="3" s="1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K335" i="3"/>
  <c r="M336" i="3"/>
  <c r="N336" i="3"/>
  <c r="O336" i="3"/>
  <c r="P336" i="3"/>
  <c r="Q336" i="3"/>
  <c r="R336" i="3"/>
  <c r="S336" i="3"/>
  <c r="T336" i="3"/>
  <c r="U336" i="3"/>
  <c r="BM336" i="3" s="1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K337" i="3"/>
  <c r="M338" i="3"/>
  <c r="N338" i="3"/>
  <c r="O338" i="3"/>
  <c r="P338" i="3"/>
  <c r="Q338" i="3"/>
  <c r="R338" i="3"/>
  <c r="S338" i="3"/>
  <c r="T338" i="3"/>
  <c r="U338" i="3"/>
  <c r="BM338" i="3" s="1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K339" i="3"/>
  <c r="M340" i="3"/>
  <c r="N340" i="3"/>
  <c r="O340" i="3"/>
  <c r="P340" i="3"/>
  <c r="Q340" i="3"/>
  <c r="R340" i="3"/>
  <c r="S340" i="3"/>
  <c r="T340" i="3"/>
  <c r="U340" i="3"/>
  <c r="BM340" i="3" s="1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K341" i="3"/>
  <c r="M342" i="3"/>
  <c r="N342" i="3"/>
  <c r="O342" i="3"/>
  <c r="P342" i="3"/>
  <c r="Q342" i="3"/>
  <c r="R342" i="3"/>
  <c r="S342" i="3"/>
  <c r="T342" i="3"/>
  <c r="U342" i="3"/>
  <c r="BM342" i="3" s="1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K343" i="3"/>
  <c r="M344" i="3"/>
  <c r="N344" i="3"/>
  <c r="O344" i="3"/>
  <c r="P344" i="3"/>
  <c r="Q344" i="3"/>
  <c r="R344" i="3"/>
  <c r="S344" i="3"/>
  <c r="T344" i="3"/>
  <c r="U344" i="3"/>
  <c r="BM344" i="3" s="1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K345" i="3"/>
  <c r="M346" i="3"/>
  <c r="N346" i="3"/>
  <c r="O346" i="3"/>
  <c r="P346" i="3"/>
  <c r="Q346" i="3"/>
  <c r="R346" i="3"/>
  <c r="S346" i="3"/>
  <c r="T346" i="3"/>
  <c r="U346" i="3"/>
  <c r="BM346" i="3" s="1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K347" i="3"/>
  <c r="M348" i="3"/>
  <c r="N348" i="3"/>
  <c r="O348" i="3"/>
  <c r="P348" i="3"/>
  <c r="Q348" i="3"/>
  <c r="R348" i="3"/>
  <c r="S348" i="3"/>
  <c r="T348" i="3"/>
  <c r="U348" i="3"/>
  <c r="BM348" i="3" s="1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K349" i="3"/>
  <c r="M350" i="3"/>
  <c r="N350" i="3"/>
  <c r="O350" i="3"/>
  <c r="P350" i="3"/>
  <c r="Q350" i="3"/>
  <c r="R350" i="3"/>
  <c r="S350" i="3"/>
  <c r="T350" i="3"/>
  <c r="U350" i="3"/>
  <c r="BM350" i="3" s="1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K351" i="3"/>
  <c r="M352" i="3"/>
  <c r="N352" i="3"/>
  <c r="O352" i="3"/>
  <c r="P352" i="3"/>
  <c r="Q352" i="3"/>
  <c r="R352" i="3"/>
  <c r="S352" i="3"/>
  <c r="T352" i="3"/>
  <c r="U352" i="3"/>
  <c r="BM352" i="3" s="1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K353" i="3"/>
  <c r="M354" i="3"/>
  <c r="N354" i="3"/>
  <c r="O354" i="3"/>
  <c r="P354" i="3"/>
  <c r="Q354" i="3"/>
  <c r="R354" i="3"/>
  <c r="S354" i="3"/>
  <c r="T354" i="3"/>
  <c r="U354" i="3"/>
  <c r="BM354" i="3" s="1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K355" i="3"/>
  <c r="M356" i="3"/>
  <c r="N356" i="3"/>
  <c r="O356" i="3"/>
  <c r="P356" i="3"/>
  <c r="Q356" i="3"/>
  <c r="R356" i="3"/>
  <c r="S356" i="3"/>
  <c r="T356" i="3"/>
  <c r="U356" i="3"/>
  <c r="BM356" i="3" s="1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K357" i="3"/>
  <c r="M358" i="3"/>
  <c r="N358" i="3"/>
  <c r="O358" i="3"/>
  <c r="P358" i="3"/>
  <c r="Q358" i="3"/>
  <c r="R358" i="3"/>
  <c r="S358" i="3"/>
  <c r="T358" i="3"/>
  <c r="U358" i="3"/>
  <c r="BM358" i="3" s="1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K359" i="3"/>
  <c r="M360" i="3"/>
  <c r="N360" i="3"/>
  <c r="O360" i="3"/>
  <c r="P360" i="3"/>
  <c r="Q360" i="3"/>
  <c r="R360" i="3"/>
  <c r="S360" i="3"/>
  <c r="T360" i="3"/>
  <c r="U360" i="3"/>
  <c r="BM360" i="3" s="1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K361" i="3"/>
  <c r="M362" i="3"/>
  <c r="N362" i="3"/>
  <c r="O362" i="3"/>
  <c r="P362" i="3"/>
  <c r="Q362" i="3"/>
  <c r="R362" i="3"/>
  <c r="S362" i="3"/>
  <c r="T362" i="3"/>
  <c r="U362" i="3"/>
  <c r="BM362" i="3" s="1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K363" i="3"/>
  <c r="M364" i="3"/>
  <c r="N364" i="3"/>
  <c r="O364" i="3"/>
  <c r="P364" i="3"/>
  <c r="Q364" i="3"/>
  <c r="R364" i="3"/>
  <c r="S364" i="3"/>
  <c r="T364" i="3"/>
  <c r="U364" i="3"/>
  <c r="BM364" i="3" s="1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K365" i="3"/>
  <c r="M366" i="3"/>
  <c r="BK366" i="3" s="1"/>
  <c r="N366" i="3"/>
  <c r="O366" i="3"/>
  <c r="P366" i="3"/>
  <c r="Q366" i="3"/>
  <c r="R366" i="3"/>
  <c r="S366" i="3"/>
  <c r="T366" i="3"/>
  <c r="U366" i="3"/>
  <c r="BM366" i="3" s="1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M368" i="3"/>
  <c r="BN368" i="3" s="1"/>
  <c r="N368" i="3"/>
  <c r="O368" i="3"/>
  <c r="P368" i="3"/>
  <c r="Q368" i="3"/>
  <c r="BJ368" i="3" s="1"/>
  <c r="R368" i="3"/>
  <c r="S368" i="3"/>
  <c r="T368" i="3"/>
  <c r="U368" i="3"/>
  <c r="V368" i="3"/>
  <c r="W368" i="3"/>
  <c r="X368" i="3"/>
  <c r="Y368" i="3"/>
  <c r="Z368" i="3"/>
  <c r="AA368" i="3"/>
  <c r="AB368" i="3"/>
  <c r="BL368" i="3" s="1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M369" i="3"/>
  <c r="N369" i="3"/>
  <c r="O369" i="3"/>
  <c r="BL369" i="3" s="1"/>
  <c r="P369" i="3"/>
  <c r="Q369" i="3"/>
  <c r="R369" i="3"/>
  <c r="S369" i="3"/>
  <c r="BM369" i="3" s="1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N369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L370" i="3"/>
  <c r="M371" i="3"/>
  <c r="N371" i="3"/>
  <c r="O371" i="3"/>
  <c r="P371" i="3"/>
  <c r="Q371" i="3"/>
  <c r="R371" i="3"/>
  <c r="S371" i="3"/>
  <c r="T371" i="3"/>
  <c r="U371" i="3"/>
  <c r="V371" i="3"/>
  <c r="BK371" i="3" s="1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N371" i="3"/>
  <c r="M372" i="3"/>
  <c r="N372" i="3"/>
  <c r="O372" i="3"/>
  <c r="P372" i="3"/>
  <c r="Q372" i="3"/>
  <c r="R372" i="3"/>
  <c r="S372" i="3"/>
  <c r="T372" i="3"/>
  <c r="BM372" i="3" s="1"/>
  <c r="U372" i="3"/>
  <c r="V372" i="3"/>
  <c r="W372" i="3"/>
  <c r="X372" i="3"/>
  <c r="Y372" i="3"/>
  <c r="Z372" i="3"/>
  <c r="AA372" i="3"/>
  <c r="AB372" i="3"/>
  <c r="BL372" i="3" s="1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M373" i="3"/>
  <c r="N373" i="3"/>
  <c r="BN373" i="3" s="1"/>
  <c r="O373" i="3"/>
  <c r="P373" i="3"/>
  <c r="Q373" i="3"/>
  <c r="R373" i="3"/>
  <c r="S373" i="3"/>
  <c r="T373" i="3"/>
  <c r="U373" i="3"/>
  <c r="V373" i="3"/>
  <c r="W373" i="3"/>
  <c r="BJ373" i="3" s="1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K373" i="3"/>
  <c r="M374" i="3"/>
  <c r="N374" i="3"/>
  <c r="O374" i="3"/>
  <c r="P374" i="3"/>
  <c r="Q374" i="3"/>
  <c r="R374" i="3"/>
  <c r="S374" i="3"/>
  <c r="T374" i="3"/>
  <c r="U374" i="3"/>
  <c r="BL374" i="3" s="1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M375" i="3"/>
  <c r="N375" i="3"/>
  <c r="BN375" i="3" s="1"/>
  <c r="O375" i="3"/>
  <c r="P375" i="3"/>
  <c r="Q375" i="3"/>
  <c r="R375" i="3"/>
  <c r="S375" i="3"/>
  <c r="T375" i="3"/>
  <c r="U375" i="3"/>
  <c r="V375" i="3"/>
  <c r="BK375" i="3" s="1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M376" i="3"/>
  <c r="N376" i="3"/>
  <c r="O376" i="3"/>
  <c r="P376" i="3"/>
  <c r="Q376" i="3"/>
  <c r="R376" i="3"/>
  <c r="S376" i="3"/>
  <c r="T376" i="3"/>
  <c r="BM376" i="3" s="1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L376" i="3"/>
  <c r="M377" i="3"/>
  <c r="N377" i="3"/>
  <c r="O377" i="3"/>
  <c r="P377" i="3"/>
  <c r="Q377" i="3"/>
  <c r="R377" i="3"/>
  <c r="S377" i="3"/>
  <c r="T377" i="3"/>
  <c r="U377" i="3"/>
  <c r="V377" i="3"/>
  <c r="W377" i="3"/>
  <c r="BJ377" i="3" s="1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K377" i="3"/>
  <c r="M378" i="3"/>
  <c r="N378" i="3"/>
  <c r="O378" i="3"/>
  <c r="P378" i="3"/>
  <c r="Q378" i="3"/>
  <c r="R378" i="3"/>
  <c r="S378" i="3"/>
  <c r="T378" i="3"/>
  <c r="U378" i="3"/>
  <c r="BL378" i="3" s="1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M378" i="3"/>
  <c r="M379" i="3"/>
  <c r="N379" i="3"/>
  <c r="O379" i="3"/>
  <c r="P379" i="3"/>
  <c r="Q379" i="3"/>
  <c r="R379" i="3"/>
  <c r="S379" i="3"/>
  <c r="T379" i="3"/>
  <c r="U379" i="3"/>
  <c r="V379" i="3"/>
  <c r="BK379" i="3" s="1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N379" i="3"/>
  <c r="M380" i="3"/>
  <c r="N380" i="3"/>
  <c r="O380" i="3"/>
  <c r="P380" i="3"/>
  <c r="Q380" i="3"/>
  <c r="R380" i="3"/>
  <c r="S380" i="3"/>
  <c r="T380" i="3"/>
  <c r="BM380" i="3" s="1"/>
  <c r="U380" i="3"/>
  <c r="V380" i="3"/>
  <c r="W380" i="3"/>
  <c r="X380" i="3"/>
  <c r="Y380" i="3"/>
  <c r="Z380" i="3"/>
  <c r="AA380" i="3"/>
  <c r="AB380" i="3"/>
  <c r="BL380" i="3" s="1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M381" i="3"/>
  <c r="N381" i="3"/>
  <c r="BN381" i="3" s="1"/>
  <c r="O381" i="3"/>
  <c r="P381" i="3"/>
  <c r="Q381" i="3"/>
  <c r="R381" i="3"/>
  <c r="S381" i="3"/>
  <c r="T381" i="3"/>
  <c r="U381" i="3"/>
  <c r="V381" i="3"/>
  <c r="W381" i="3"/>
  <c r="BJ381" i="3" s="1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K381" i="3"/>
  <c r="M382" i="3"/>
  <c r="N382" i="3"/>
  <c r="O382" i="3"/>
  <c r="P382" i="3"/>
  <c r="Q382" i="3"/>
  <c r="R382" i="3"/>
  <c r="S382" i="3"/>
  <c r="T382" i="3"/>
  <c r="U382" i="3"/>
  <c r="BL382" i="3" s="1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M383" i="3"/>
  <c r="N383" i="3"/>
  <c r="BN383" i="3" s="1"/>
  <c r="O383" i="3"/>
  <c r="P383" i="3"/>
  <c r="Q383" i="3"/>
  <c r="R383" i="3"/>
  <c r="S383" i="3"/>
  <c r="T383" i="3"/>
  <c r="U383" i="3"/>
  <c r="V383" i="3"/>
  <c r="BK383" i="3" s="1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M384" i="3"/>
  <c r="N384" i="3"/>
  <c r="O384" i="3"/>
  <c r="P384" i="3"/>
  <c r="Q384" i="3"/>
  <c r="R384" i="3"/>
  <c r="S384" i="3"/>
  <c r="T384" i="3"/>
  <c r="BM384" i="3" s="1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L384" i="3"/>
  <c r="M385" i="3"/>
  <c r="N385" i="3"/>
  <c r="O385" i="3"/>
  <c r="P385" i="3"/>
  <c r="Q385" i="3"/>
  <c r="R385" i="3"/>
  <c r="S385" i="3"/>
  <c r="T385" i="3"/>
  <c r="U385" i="3"/>
  <c r="V385" i="3"/>
  <c r="W385" i="3"/>
  <c r="BJ385" i="3" s="1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K385" i="3"/>
  <c r="M386" i="3"/>
  <c r="N386" i="3"/>
  <c r="O386" i="3"/>
  <c r="P386" i="3"/>
  <c r="Q386" i="3"/>
  <c r="R386" i="3"/>
  <c r="S386" i="3"/>
  <c r="T386" i="3"/>
  <c r="U386" i="3"/>
  <c r="BL386" i="3" s="1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M386" i="3"/>
  <c r="M387" i="3"/>
  <c r="N387" i="3"/>
  <c r="O387" i="3"/>
  <c r="P387" i="3"/>
  <c r="Q387" i="3"/>
  <c r="R387" i="3"/>
  <c r="S387" i="3"/>
  <c r="T387" i="3"/>
  <c r="U387" i="3"/>
  <c r="V387" i="3"/>
  <c r="BK387" i="3" s="1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N387" i="3"/>
  <c r="M388" i="3"/>
  <c r="N388" i="3"/>
  <c r="O388" i="3"/>
  <c r="P388" i="3"/>
  <c r="Q388" i="3"/>
  <c r="R388" i="3"/>
  <c r="S388" i="3"/>
  <c r="T388" i="3"/>
  <c r="BM388" i="3" s="1"/>
  <c r="U388" i="3"/>
  <c r="V388" i="3"/>
  <c r="W388" i="3"/>
  <c r="X388" i="3"/>
  <c r="Y388" i="3"/>
  <c r="Z388" i="3"/>
  <c r="AA388" i="3"/>
  <c r="AB388" i="3"/>
  <c r="BL388" i="3" s="1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M389" i="3"/>
  <c r="N389" i="3"/>
  <c r="BN389" i="3" s="1"/>
  <c r="O389" i="3"/>
  <c r="P389" i="3"/>
  <c r="Q389" i="3"/>
  <c r="R389" i="3"/>
  <c r="S389" i="3"/>
  <c r="T389" i="3"/>
  <c r="U389" i="3"/>
  <c r="V389" i="3"/>
  <c r="W389" i="3"/>
  <c r="BJ389" i="3" s="1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K389" i="3"/>
  <c r="M390" i="3"/>
  <c r="N390" i="3"/>
  <c r="O390" i="3"/>
  <c r="P390" i="3"/>
  <c r="Q390" i="3"/>
  <c r="R390" i="3"/>
  <c r="S390" i="3"/>
  <c r="T390" i="3"/>
  <c r="U390" i="3"/>
  <c r="BL390" i="3" s="1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M391" i="3"/>
  <c r="N391" i="3"/>
  <c r="BN391" i="3" s="1"/>
  <c r="O391" i="3"/>
  <c r="P391" i="3"/>
  <c r="Q391" i="3"/>
  <c r="R391" i="3"/>
  <c r="S391" i="3"/>
  <c r="T391" i="3"/>
  <c r="U391" i="3"/>
  <c r="V391" i="3"/>
  <c r="BK391" i="3" s="1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M392" i="3"/>
  <c r="N392" i="3"/>
  <c r="O392" i="3"/>
  <c r="P392" i="3"/>
  <c r="Q392" i="3"/>
  <c r="R392" i="3"/>
  <c r="S392" i="3"/>
  <c r="T392" i="3"/>
  <c r="BM392" i="3" s="1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L392" i="3"/>
  <c r="M393" i="3"/>
  <c r="N393" i="3"/>
  <c r="O393" i="3"/>
  <c r="P393" i="3"/>
  <c r="Q393" i="3"/>
  <c r="R393" i="3"/>
  <c r="S393" i="3"/>
  <c r="T393" i="3"/>
  <c r="U393" i="3"/>
  <c r="V393" i="3"/>
  <c r="W393" i="3"/>
  <c r="BJ393" i="3" s="1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K393" i="3"/>
  <c r="M394" i="3"/>
  <c r="N394" i="3"/>
  <c r="O394" i="3"/>
  <c r="P394" i="3"/>
  <c r="Q394" i="3"/>
  <c r="R394" i="3"/>
  <c r="S394" i="3"/>
  <c r="T394" i="3"/>
  <c r="U394" i="3"/>
  <c r="BL394" i="3" s="1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M394" i="3"/>
  <c r="M395" i="3"/>
  <c r="N395" i="3"/>
  <c r="O395" i="3"/>
  <c r="P395" i="3"/>
  <c r="Q395" i="3"/>
  <c r="R395" i="3"/>
  <c r="S395" i="3"/>
  <c r="T395" i="3"/>
  <c r="U395" i="3"/>
  <c r="V395" i="3"/>
  <c r="BK395" i="3" s="1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N395" i="3"/>
  <c r="M396" i="3"/>
  <c r="N396" i="3"/>
  <c r="O396" i="3"/>
  <c r="P396" i="3"/>
  <c r="Q396" i="3"/>
  <c r="R396" i="3"/>
  <c r="S396" i="3"/>
  <c r="T396" i="3"/>
  <c r="BM396" i="3" s="1"/>
  <c r="U396" i="3"/>
  <c r="V396" i="3"/>
  <c r="W396" i="3"/>
  <c r="X396" i="3"/>
  <c r="Y396" i="3"/>
  <c r="Z396" i="3"/>
  <c r="AA396" i="3"/>
  <c r="AB396" i="3"/>
  <c r="BL396" i="3" s="1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M397" i="3"/>
  <c r="N397" i="3"/>
  <c r="BN397" i="3" s="1"/>
  <c r="O397" i="3"/>
  <c r="P397" i="3"/>
  <c r="Q397" i="3"/>
  <c r="R397" i="3"/>
  <c r="S397" i="3"/>
  <c r="T397" i="3"/>
  <c r="U397" i="3"/>
  <c r="V397" i="3"/>
  <c r="W397" i="3"/>
  <c r="BJ397" i="3" s="1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K397" i="3"/>
  <c r="M398" i="3"/>
  <c r="N398" i="3"/>
  <c r="O398" i="3"/>
  <c r="P398" i="3"/>
  <c r="Q398" i="3"/>
  <c r="R398" i="3"/>
  <c r="S398" i="3"/>
  <c r="T398" i="3"/>
  <c r="U398" i="3"/>
  <c r="BL398" i="3" s="1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M399" i="3"/>
  <c r="N399" i="3"/>
  <c r="BN399" i="3" s="1"/>
  <c r="O399" i="3"/>
  <c r="P399" i="3"/>
  <c r="Q399" i="3"/>
  <c r="R399" i="3"/>
  <c r="S399" i="3"/>
  <c r="T399" i="3"/>
  <c r="U399" i="3"/>
  <c r="V399" i="3"/>
  <c r="BK399" i="3" s="1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M400" i="3"/>
  <c r="N400" i="3"/>
  <c r="O400" i="3"/>
  <c r="P400" i="3"/>
  <c r="Q400" i="3"/>
  <c r="R400" i="3"/>
  <c r="S400" i="3"/>
  <c r="T400" i="3"/>
  <c r="BM400" i="3" s="1"/>
  <c r="U400" i="3"/>
  <c r="V400" i="3"/>
  <c r="W400" i="3"/>
  <c r="X400" i="3"/>
  <c r="Y400" i="3"/>
  <c r="Z400" i="3"/>
  <c r="AA400" i="3"/>
  <c r="AB400" i="3"/>
  <c r="BL400" i="3" s="1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M401" i="3"/>
  <c r="N401" i="3"/>
  <c r="O401" i="3"/>
  <c r="P401" i="3"/>
  <c r="Q401" i="3"/>
  <c r="R401" i="3"/>
  <c r="S401" i="3"/>
  <c r="T401" i="3"/>
  <c r="U401" i="3"/>
  <c r="V401" i="3"/>
  <c r="W401" i="3"/>
  <c r="BJ401" i="3" s="1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K401" i="3"/>
  <c r="M402" i="3"/>
  <c r="BK402" i="3" s="1"/>
  <c r="N402" i="3"/>
  <c r="O402" i="3"/>
  <c r="P402" i="3"/>
  <c r="Q402" i="3"/>
  <c r="R402" i="3"/>
  <c r="S402" i="3"/>
  <c r="T402" i="3"/>
  <c r="U402" i="3"/>
  <c r="BM402" i="3" s="1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BL402" i="3" s="1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M403" i="3"/>
  <c r="N403" i="3"/>
  <c r="O403" i="3"/>
  <c r="P403" i="3"/>
  <c r="Q403" i="3"/>
  <c r="BJ403" i="3" s="1"/>
  <c r="R403" i="3"/>
  <c r="S403" i="3"/>
  <c r="BM403" i="3" s="1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K403" i="3"/>
  <c r="BN403" i="3"/>
  <c r="M404" i="3"/>
  <c r="N404" i="3"/>
  <c r="O404" i="3"/>
  <c r="P404" i="3"/>
  <c r="BK404" i="3" s="1"/>
  <c r="Q404" i="3"/>
  <c r="R404" i="3"/>
  <c r="S404" i="3"/>
  <c r="T404" i="3"/>
  <c r="U404" i="3"/>
  <c r="BL404" i="3" s="1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M404" i="3"/>
  <c r="M405" i="3"/>
  <c r="BK405" i="3" s="1"/>
  <c r="N405" i="3"/>
  <c r="O405" i="3"/>
  <c r="P405" i="3"/>
  <c r="Q405" i="3"/>
  <c r="R405" i="3"/>
  <c r="S405" i="3"/>
  <c r="T405" i="3"/>
  <c r="U405" i="3"/>
  <c r="V405" i="3"/>
  <c r="BM405" i="3" s="1"/>
  <c r="W405" i="3"/>
  <c r="X405" i="3"/>
  <c r="BJ405" i="3" s="1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L405" i="3"/>
  <c r="BN405" i="3"/>
  <c r="M406" i="3"/>
  <c r="N406" i="3"/>
  <c r="O406" i="3"/>
  <c r="P406" i="3"/>
  <c r="BK406" i="3" s="1"/>
  <c r="Q406" i="3"/>
  <c r="R406" i="3"/>
  <c r="BL406" i="3" s="1"/>
  <c r="S406" i="3"/>
  <c r="BM406" i="3" s="1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N406" i="3"/>
  <c r="M407" i="3"/>
  <c r="BK407" i="3" s="1"/>
  <c r="N407" i="3"/>
  <c r="O407" i="3"/>
  <c r="P407" i="3"/>
  <c r="BN407" i="3" s="1"/>
  <c r="Q407" i="3"/>
  <c r="R407" i="3"/>
  <c r="S407" i="3"/>
  <c r="T407" i="3"/>
  <c r="BM407" i="3" s="1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L407" i="3"/>
  <c r="M408" i="3"/>
  <c r="N408" i="3"/>
  <c r="O408" i="3"/>
  <c r="P408" i="3"/>
  <c r="BK408" i="3" s="1"/>
  <c r="Q408" i="3"/>
  <c r="R408" i="3"/>
  <c r="BL408" i="3" s="1"/>
  <c r="S408" i="3"/>
  <c r="BM408" i="3" s="1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N408" i="3"/>
  <c r="M409" i="3"/>
  <c r="BK409" i="3" s="1"/>
  <c r="N409" i="3"/>
  <c r="O409" i="3"/>
  <c r="P409" i="3"/>
  <c r="BN409" i="3" s="1"/>
  <c r="Q409" i="3"/>
  <c r="R409" i="3"/>
  <c r="S409" i="3"/>
  <c r="T409" i="3"/>
  <c r="BM409" i="3" s="1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L409" i="3"/>
  <c r="M410" i="3"/>
  <c r="N410" i="3"/>
  <c r="O410" i="3"/>
  <c r="P410" i="3"/>
  <c r="BK410" i="3" s="1"/>
  <c r="Q410" i="3"/>
  <c r="R410" i="3"/>
  <c r="BL410" i="3" s="1"/>
  <c r="S410" i="3"/>
  <c r="BM410" i="3" s="1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N410" i="3"/>
  <c r="M411" i="3"/>
  <c r="BK411" i="3" s="1"/>
  <c r="N411" i="3"/>
  <c r="O411" i="3"/>
  <c r="P411" i="3"/>
  <c r="BN411" i="3" s="1"/>
  <c r="Q411" i="3"/>
  <c r="R411" i="3"/>
  <c r="S411" i="3"/>
  <c r="T411" i="3"/>
  <c r="BM411" i="3" s="1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L411" i="3"/>
  <c r="M412" i="3"/>
  <c r="N412" i="3"/>
  <c r="O412" i="3"/>
  <c r="P412" i="3"/>
  <c r="BK412" i="3" s="1"/>
  <c r="Q412" i="3"/>
  <c r="R412" i="3"/>
  <c r="BL412" i="3" s="1"/>
  <c r="S412" i="3"/>
  <c r="BM412" i="3" s="1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N412" i="3"/>
  <c r="M413" i="3"/>
  <c r="BK413" i="3" s="1"/>
  <c r="N413" i="3"/>
  <c r="O413" i="3"/>
  <c r="P413" i="3"/>
  <c r="BN413" i="3" s="1"/>
  <c r="Q413" i="3"/>
  <c r="R413" i="3"/>
  <c r="S413" i="3"/>
  <c r="T413" i="3"/>
  <c r="BM413" i="3" s="1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L413" i="3"/>
  <c r="M414" i="3"/>
  <c r="N414" i="3"/>
  <c r="O414" i="3"/>
  <c r="P414" i="3"/>
  <c r="BK414" i="3" s="1"/>
  <c r="Q414" i="3"/>
  <c r="R414" i="3"/>
  <c r="BL414" i="3" s="1"/>
  <c r="S414" i="3"/>
  <c r="BM414" i="3" s="1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N414" i="3"/>
  <c r="M415" i="3"/>
  <c r="N415" i="3"/>
  <c r="O415" i="3"/>
  <c r="P415" i="3"/>
  <c r="BK415" i="3" s="1"/>
  <c r="Q415" i="3"/>
  <c r="R415" i="3"/>
  <c r="S415" i="3"/>
  <c r="T415" i="3"/>
  <c r="BM415" i="3" s="1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L415" i="3"/>
  <c r="M416" i="3"/>
  <c r="N416" i="3"/>
  <c r="O416" i="3"/>
  <c r="P416" i="3"/>
  <c r="BK416" i="3" s="1"/>
  <c r="Q416" i="3"/>
  <c r="R416" i="3"/>
  <c r="BL416" i="3" s="1"/>
  <c r="S416" i="3"/>
  <c r="BM416" i="3" s="1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N416" i="3"/>
  <c r="M417" i="3"/>
  <c r="N417" i="3"/>
  <c r="O417" i="3"/>
  <c r="P417" i="3"/>
  <c r="BK417" i="3" s="1"/>
  <c r="Q417" i="3"/>
  <c r="R417" i="3"/>
  <c r="S417" i="3"/>
  <c r="T417" i="3"/>
  <c r="BM417" i="3" s="1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L417" i="3"/>
  <c r="M418" i="3"/>
  <c r="N418" i="3"/>
  <c r="O418" i="3"/>
  <c r="P418" i="3"/>
  <c r="BK418" i="3" s="1"/>
  <c r="Q418" i="3"/>
  <c r="R418" i="3"/>
  <c r="BL418" i="3" s="1"/>
  <c r="S418" i="3"/>
  <c r="BM418" i="3" s="1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N418" i="3"/>
  <c r="M419" i="3"/>
  <c r="N419" i="3"/>
  <c r="O419" i="3"/>
  <c r="P419" i="3"/>
  <c r="BK419" i="3" s="1"/>
  <c r="Q419" i="3"/>
  <c r="R419" i="3"/>
  <c r="S419" i="3"/>
  <c r="T419" i="3"/>
  <c r="BM419" i="3" s="1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L419" i="3"/>
  <c r="M420" i="3"/>
  <c r="N420" i="3"/>
  <c r="O420" i="3"/>
  <c r="P420" i="3"/>
  <c r="BK420" i="3" s="1"/>
  <c r="Q420" i="3"/>
  <c r="R420" i="3"/>
  <c r="BL420" i="3" s="1"/>
  <c r="S420" i="3"/>
  <c r="T420" i="3"/>
  <c r="BM420" i="3" s="1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N420" i="3"/>
  <c r="M421" i="3"/>
  <c r="N421" i="3"/>
  <c r="O421" i="3"/>
  <c r="P421" i="3"/>
  <c r="BK421" i="3" s="1"/>
  <c r="Q421" i="3"/>
  <c r="R421" i="3"/>
  <c r="S421" i="3"/>
  <c r="T421" i="3"/>
  <c r="BM421" i="3" s="1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L421" i="3"/>
  <c r="M422" i="3"/>
  <c r="N422" i="3"/>
  <c r="O422" i="3"/>
  <c r="P422" i="3"/>
  <c r="BK422" i="3" s="1"/>
  <c r="Q422" i="3"/>
  <c r="R422" i="3"/>
  <c r="BL422" i="3" s="1"/>
  <c r="S422" i="3"/>
  <c r="T422" i="3"/>
  <c r="BM422" i="3" s="1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N422" i="3"/>
  <c r="M423" i="3"/>
  <c r="N423" i="3"/>
  <c r="O423" i="3"/>
  <c r="P423" i="3"/>
  <c r="BK423" i="3" s="1"/>
  <c r="Q423" i="3"/>
  <c r="R423" i="3"/>
  <c r="S423" i="3"/>
  <c r="T423" i="3"/>
  <c r="BM423" i="3" s="1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L423" i="3"/>
  <c r="M424" i="3"/>
  <c r="N424" i="3"/>
  <c r="O424" i="3"/>
  <c r="P424" i="3"/>
  <c r="BK424" i="3" s="1"/>
  <c r="Q424" i="3"/>
  <c r="R424" i="3"/>
  <c r="BL424" i="3" s="1"/>
  <c r="S424" i="3"/>
  <c r="T424" i="3"/>
  <c r="BM424" i="3" s="1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N424" i="3"/>
  <c r="M425" i="3"/>
  <c r="N425" i="3"/>
  <c r="O425" i="3"/>
  <c r="P425" i="3"/>
  <c r="BK425" i="3" s="1"/>
  <c r="Q425" i="3"/>
  <c r="R425" i="3"/>
  <c r="S425" i="3"/>
  <c r="T425" i="3"/>
  <c r="BM425" i="3" s="1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L425" i="3"/>
  <c r="M426" i="3"/>
  <c r="N426" i="3"/>
  <c r="O426" i="3"/>
  <c r="P426" i="3"/>
  <c r="BK426" i="3" s="1"/>
  <c r="Q426" i="3"/>
  <c r="R426" i="3"/>
  <c r="BL426" i="3" s="1"/>
  <c r="S426" i="3"/>
  <c r="T426" i="3"/>
  <c r="BM426" i="3" s="1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N426" i="3"/>
  <c r="M427" i="3"/>
  <c r="N427" i="3"/>
  <c r="O427" i="3"/>
  <c r="P427" i="3"/>
  <c r="BK427" i="3" s="1"/>
  <c r="Q427" i="3"/>
  <c r="R427" i="3"/>
  <c r="S427" i="3"/>
  <c r="T427" i="3"/>
  <c r="BM427" i="3" s="1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L427" i="3"/>
  <c r="M428" i="3"/>
  <c r="N428" i="3"/>
  <c r="O428" i="3"/>
  <c r="P428" i="3"/>
  <c r="BK428" i="3" s="1"/>
  <c r="Q428" i="3"/>
  <c r="R428" i="3"/>
  <c r="BL428" i="3" s="1"/>
  <c r="S428" i="3"/>
  <c r="T428" i="3"/>
  <c r="BM428" i="3" s="1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N428" i="3"/>
  <c r="M429" i="3"/>
  <c r="N429" i="3"/>
  <c r="O429" i="3"/>
  <c r="P429" i="3"/>
  <c r="BK429" i="3" s="1"/>
  <c r="Q429" i="3"/>
  <c r="R429" i="3"/>
  <c r="S429" i="3"/>
  <c r="T429" i="3"/>
  <c r="BM429" i="3" s="1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L429" i="3"/>
  <c r="M430" i="3"/>
  <c r="N430" i="3"/>
  <c r="O430" i="3"/>
  <c r="P430" i="3"/>
  <c r="BK430" i="3" s="1"/>
  <c r="Q430" i="3"/>
  <c r="R430" i="3"/>
  <c r="BL430" i="3" s="1"/>
  <c r="S430" i="3"/>
  <c r="T430" i="3"/>
  <c r="BM430" i="3" s="1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N430" i="3"/>
  <c r="M431" i="3"/>
  <c r="N431" i="3"/>
  <c r="O431" i="3"/>
  <c r="P431" i="3"/>
  <c r="BK431" i="3" s="1"/>
  <c r="Q431" i="3"/>
  <c r="R431" i="3"/>
  <c r="S431" i="3"/>
  <c r="T431" i="3"/>
  <c r="BM431" i="3" s="1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L431" i="3"/>
  <c r="M432" i="3"/>
  <c r="N432" i="3"/>
  <c r="O432" i="3"/>
  <c r="P432" i="3"/>
  <c r="BK432" i="3" s="1"/>
  <c r="Q432" i="3"/>
  <c r="R432" i="3"/>
  <c r="BL432" i="3" s="1"/>
  <c r="S432" i="3"/>
  <c r="T432" i="3"/>
  <c r="BM432" i="3" s="1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N432" i="3"/>
  <c r="M433" i="3"/>
  <c r="N433" i="3"/>
  <c r="O433" i="3"/>
  <c r="P433" i="3"/>
  <c r="BK433" i="3" s="1"/>
  <c r="Q433" i="3"/>
  <c r="R433" i="3"/>
  <c r="S433" i="3"/>
  <c r="T433" i="3"/>
  <c r="BM433" i="3" s="1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L433" i="3"/>
  <c r="M434" i="3"/>
  <c r="N434" i="3"/>
  <c r="O434" i="3"/>
  <c r="P434" i="3"/>
  <c r="BK434" i="3" s="1"/>
  <c r="Q434" i="3"/>
  <c r="R434" i="3"/>
  <c r="BL434" i="3" s="1"/>
  <c r="S434" i="3"/>
  <c r="T434" i="3"/>
  <c r="BM434" i="3" s="1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N434" i="3"/>
  <c r="M435" i="3"/>
  <c r="N435" i="3"/>
  <c r="O435" i="3"/>
  <c r="P435" i="3"/>
  <c r="BK435" i="3" s="1"/>
  <c r="Q435" i="3"/>
  <c r="R435" i="3"/>
  <c r="S435" i="3"/>
  <c r="T435" i="3"/>
  <c r="BM435" i="3" s="1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L435" i="3"/>
  <c r="M436" i="3"/>
  <c r="N436" i="3"/>
  <c r="O436" i="3"/>
  <c r="P436" i="3"/>
  <c r="BK436" i="3" s="1"/>
  <c r="Q436" i="3"/>
  <c r="R436" i="3"/>
  <c r="BL436" i="3" s="1"/>
  <c r="S436" i="3"/>
  <c r="T436" i="3"/>
  <c r="BM436" i="3" s="1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N436" i="3"/>
  <c r="M437" i="3"/>
  <c r="N437" i="3"/>
  <c r="O437" i="3"/>
  <c r="P437" i="3"/>
  <c r="BK437" i="3" s="1"/>
  <c r="Q437" i="3"/>
  <c r="R437" i="3"/>
  <c r="S437" i="3"/>
  <c r="T437" i="3"/>
  <c r="BM437" i="3" s="1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L437" i="3"/>
  <c r="M438" i="3"/>
  <c r="N438" i="3"/>
  <c r="O438" i="3"/>
  <c r="P438" i="3"/>
  <c r="BK438" i="3" s="1"/>
  <c r="Q438" i="3"/>
  <c r="R438" i="3"/>
  <c r="BL438" i="3" s="1"/>
  <c r="S438" i="3"/>
  <c r="T438" i="3"/>
  <c r="BM438" i="3" s="1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N438" i="3"/>
  <c r="M439" i="3"/>
  <c r="N439" i="3"/>
  <c r="O439" i="3"/>
  <c r="P439" i="3"/>
  <c r="BK439" i="3" s="1"/>
  <c r="Q439" i="3"/>
  <c r="R439" i="3"/>
  <c r="S439" i="3"/>
  <c r="T439" i="3"/>
  <c r="BM439" i="3" s="1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L439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N440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BL441" i="3" s="1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M442" i="3"/>
  <c r="N442" i="3"/>
  <c r="BN442" i="3" s="1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L443" i="3"/>
  <c r="M444" i="3"/>
  <c r="N444" i="3"/>
  <c r="BN444" i="3" s="1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M445" i="3"/>
  <c r="N445" i="3"/>
  <c r="O445" i="3"/>
  <c r="P445" i="3"/>
  <c r="BK445" i="3" s="1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L445" i="3"/>
  <c r="BN445" i="3"/>
  <c r="M446" i="3"/>
  <c r="N446" i="3"/>
  <c r="O446" i="3"/>
  <c r="P446" i="3"/>
  <c r="BK446" i="3" s="1"/>
  <c r="Q446" i="3"/>
  <c r="R446" i="3"/>
  <c r="S446" i="3"/>
  <c r="T446" i="3"/>
  <c r="U446" i="3"/>
  <c r="V446" i="3"/>
  <c r="W446" i="3"/>
  <c r="X446" i="3"/>
  <c r="BJ446" i="3" s="1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BL446" i="3" s="1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N446" i="3"/>
  <c r="M447" i="3"/>
  <c r="N447" i="3"/>
  <c r="O447" i="3"/>
  <c r="P447" i="3"/>
  <c r="BK447" i="3" s="1"/>
  <c r="Q447" i="3"/>
  <c r="R447" i="3"/>
  <c r="S447" i="3"/>
  <c r="T447" i="3"/>
  <c r="U447" i="3"/>
  <c r="V447" i="3"/>
  <c r="W447" i="3"/>
  <c r="X447" i="3"/>
  <c r="BJ447" i="3" s="1"/>
  <c r="Y447" i="3"/>
  <c r="Z447" i="3"/>
  <c r="AA447" i="3"/>
  <c r="AB447" i="3"/>
  <c r="BL447" i="3" s="1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N447" i="3"/>
  <c r="M448" i="3"/>
  <c r="N448" i="3"/>
  <c r="O448" i="3"/>
  <c r="P448" i="3"/>
  <c r="BK448" i="3" s="1"/>
  <c r="Q448" i="3"/>
  <c r="R448" i="3"/>
  <c r="BL448" i="3" s="1"/>
  <c r="S448" i="3"/>
  <c r="T448" i="3"/>
  <c r="BJ448" i="3" s="1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N448" i="3"/>
  <c r="M449" i="3"/>
  <c r="N449" i="3"/>
  <c r="O449" i="3"/>
  <c r="P449" i="3"/>
  <c r="BK449" i="3" s="1"/>
  <c r="Q449" i="3"/>
  <c r="R449" i="3"/>
  <c r="BL449" i="3" s="1"/>
  <c r="S449" i="3"/>
  <c r="T449" i="3"/>
  <c r="BJ449" i="3" s="1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N449" i="3"/>
  <c r="M450" i="3"/>
  <c r="N450" i="3"/>
  <c r="O450" i="3"/>
  <c r="P450" i="3"/>
  <c r="BK450" i="3" s="1"/>
  <c r="Q450" i="3"/>
  <c r="R450" i="3"/>
  <c r="BL450" i="3" s="1"/>
  <c r="S450" i="3"/>
  <c r="T450" i="3"/>
  <c r="BJ450" i="3" s="1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N450" i="3"/>
  <c r="M451" i="3"/>
  <c r="N451" i="3"/>
  <c r="O451" i="3"/>
  <c r="P451" i="3"/>
  <c r="BK451" i="3" s="1"/>
  <c r="Q451" i="3"/>
  <c r="R451" i="3"/>
  <c r="BL451" i="3" s="1"/>
  <c r="S451" i="3"/>
  <c r="T451" i="3"/>
  <c r="BJ451" i="3" s="1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N451" i="3"/>
  <c r="M452" i="3"/>
  <c r="N452" i="3"/>
  <c r="O452" i="3"/>
  <c r="P452" i="3"/>
  <c r="BN452" i="3" s="1"/>
  <c r="Q452" i="3"/>
  <c r="R452" i="3"/>
  <c r="S452" i="3"/>
  <c r="T452" i="3"/>
  <c r="BM452" i="3" s="1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L452" i="3"/>
  <c r="M453" i="3"/>
  <c r="BK453" i="3" s="1"/>
  <c r="N453" i="3"/>
  <c r="O453" i="3"/>
  <c r="P453" i="3"/>
  <c r="Q453" i="3"/>
  <c r="R453" i="3"/>
  <c r="BL453" i="3" s="1"/>
  <c r="S453" i="3"/>
  <c r="T453" i="3"/>
  <c r="BM453" i="3" s="1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BJ453" i="3" s="1"/>
  <c r="AY453" i="3"/>
  <c r="AZ453" i="3"/>
  <c r="BA453" i="3"/>
  <c r="BB453" i="3"/>
  <c r="BC453" i="3"/>
  <c r="BD453" i="3"/>
  <c r="BE453" i="3"/>
  <c r="BF453" i="3"/>
  <c r="BG453" i="3"/>
  <c r="BH453" i="3"/>
  <c r="BI453" i="3"/>
  <c r="BN453" i="3"/>
  <c r="M454" i="3"/>
  <c r="N454" i="3"/>
  <c r="O454" i="3"/>
  <c r="P454" i="3"/>
  <c r="BN454" i="3" s="1"/>
  <c r="Q454" i="3"/>
  <c r="R454" i="3"/>
  <c r="S454" i="3"/>
  <c r="BM454" i="3" s="1"/>
  <c r="T454" i="3"/>
  <c r="BJ454" i="3" s="1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L454" i="3"/>
  <c r="E287" i="3"/>
  <c r="F287" i="3"/>
  <c r="G287" i="3"/>
  <c r="H287" i="3"/>
  <c r="I287" i="3"/>
  <c r="J287" i="3"/>
  <c r="K287" i="3"/>
  <c r="L287" i="3"/>
  <c r="E288" i="3"/>
  <c r="F288" i="3"/>
  <c r="G288" i="3"/>
  <c r="H288" i="3"/>
  <c r="I288" i="3"/>
  <c r="J288" i="3"/>
  <c r="K288" i="3"/>
  <c r="L288" i="3"/>
  <c r="E289" i="3"/>
  <c r="F289" i="3"/>
  <c r="G289" i="3"/>
  <c r="H289" i="3"/>
  <c r="I289" i="3"/>
  <c r="J289" i="3"/>
  <c r="K289" i="3"/>
  <c r="L289" i="3"/>
  <c r="E290" i="3"/>
  <c r="F290" i="3"/>
  <c r="G290" i="3"/>
  <c r="H290" i="3"/>
  <c r="I290" i="3"/>
  <c r="J290" i="3"/>
  <c r="K290" i="3"/>
  <c r="L290" i="3"/>
  <c r="E291" i="3"/>
  <c r="F291" i="3"/>
  <c r="G291" i="3"/>
  <c r="H291" i="3"/>
  <c r="L291" i="3" s="1"/>
  <c r="I291" i="3"/>
  <c r="J291" i="3"/>
  <c r="K291" i="3"/>
  <c r="E292" i="3"/>
  <c r="F292" i="3"/>
  <c r="G292" i="3"/>
  <c r="H292" i="3"/>
  <c r="L292" i="3" s="1"/>
  <c r="I292" i="3"/>
  <c r="J292" i="3"/>
  <c r="K292" i="3"/>
  <c r="E293" i="3"/>
  <c r="F293" i="3"/>
  <c r="G293" i="3"/>
  <c r="H293" i="3"/>
  <c r="L293" i="3" s="1"/>
  <c r="I293" i="3"/>
  <c r="J293" i="3"/>
  <c r="K293" i="3"/>
  <c r="E294" i="3"/>
  <c r="F294" i="3"/>
  <c r="G294" i="3"/>
  <c r="H294" i="3"/>
  <c r="L294" i="3" s="1"/>
  <c r="I294" i="3"/>
  <c r="J294" i="3"/>
  <c r="K294" i="3"/>
  <c r="E295" i="3"/>
  <c r="K295" i="3" s="1"/>
  <c r="F295" i="3"/>
  <c r="G295" i="3"/>
  <c r="H295" i="3"/>
  <c r="L295" i="3" s="1"/>
  <c r="I295" i="3"/>
  <c r="J295" i="3"/>
  <c r="E296" i="3"/>
  <c r="K296" i="3" s="1"/>
  <c r="F296" i="3"/>
  <c r="G296" i="3"/>
  <c r="H296" i="3"/>
  <c r="I296" i="3"/>
  <c r="J296" i="3"/>
  <c r="E297" i="3"/>
  <c r="K297" i="3" s="1"/>
  <c r="F297" i="3"/>
  <c r="G297" i="3"/>
  <c r="H297" i="3"/>
  <c r="I297" i="3"/>
  <c r="L297" i="3" s="1"/>
  <c r="J297" i="3"/>
  <c r="E298" i="3"/>
  <c r="K298" i="3" s="1"/>
  <c r="F298" i="3"/>
  <c r="G298" i="3"/>
  <c r="H298" i="3"/>
  <c r="I298" i="3"/>
  <c r="J298" i="3"/>
  <c r="L298" i="3"/>
  <c r="E299" i="3"/>
  <c r="K299" i="3" s="1"/>
  <c r="F299" i="3"/>
  <c r="G299" i="3"/>
  <c r="H299" i="3"/>
  <c r="L299" i="3" s="1"/>
  <c r="I299" i="3"/>
  <c r="J299" i="3"/>
  <c r="E300" i="3"/>
  <c r="K300" i="3" s="1"/>
  <c r="F300" i="3"/>
  <c r="G300" i="3"/>
  <c r="H300" i="3"/>
  <c r="I300" i="3"/>
  <c r="J300" i="3"/>
  <c r="E301" i="3"/>
  <c r="K301" i="3" s="1"/>
  <c r="F301" i="3"/>
  <c r="G301" i="3"/>
  <c r="H301" i="3"/>
  <c r="I301" i="3"/>
  <c r="L301" i="3" s="1"/>
  <c r="J301" i="3"/>
  <c r="E302" i="3"/>
  <c r="K302" i="3" s="1"/>
  <c r="F302" i="3"/>
  <c r="G302" i="3"/>
  <c r="H302" i="3"/>
  <c r="I302" i="3"/>
  <c r="J302" i="3"/>
  <c r="L302" i="3"/>
  <c r="E303" i="3"/>
  <c r="K303" i="3" s="1"/>
  <c r="F303" i="3"/>
  <c r="G303" i="3"/>
  <c r="H303" i="3"/>
  <c r="L303" i="3" s="1"/>
  <c r="I303" i="3"/>
  <c r="J303" i="3"/>
  <c r="E304" i="3"/>
  <c r="K304" i="3" s="1"/>
  <c r="F304" i="3"/>
  <c r="G304" i="3"/>
  <c r="H304" i="3"/>
  <c r="L304" i="3" s="1"/>
  <c r="I304" i="3"/>
  <c r="J304" i="3"/>
  <c r="E305" i="3"/>
  <c r="K305" i="3" s="1"/>
  <c r="F305" i="3"/>
  <c r="G305" i="3"/>
  <c r="H305" i="3"/>
  <c r="I305" i="3"/>
  <c r="L305" i="3" s="1"/>
  <c r="J305" i="3"/>
  <c r="E306" i="3"/>
  <c r="K306" i="3" s="1"/>
  <c r="F306" i="3"/>
  <c r="G306" i="3"/>
  <c r="H306" i="3"/>
  <c r="I306" i="3"/>
  <c r="J306" i="3"/>
  <c r="L306" i="3"/>
  <c r="E307" i="3"/>
  <c r="K307" i="3" s="1"/>
  <c r="F307" i="3"/>
  <c r="G307" i="3"/>
  <c r="H307" i="3"/>
  <c r="L307" i="3" s="1"/>
  <c r="I307" i="3"/>
  <c r="J307" i="3"/>
  <c r="E308" i="3"/>
  <c r="K308" i="3" s="1"/>
  <c r="F308" i="3"/>
  <c r="G308" i="3"/>
  <c r="H308" i="3"/>
  <c r="I308" i="3"/>
  <c r="J308" i="3"/>
  <c r="E309" i="3"/>
  <c r="K309" i="3" s="1"/>
  <c r="F309" i="3"/>
  <c r="G309" i="3"/>
  <c r="H309" i="3"/>
  <c r="I309" i="3"/>
  <c r="L309" i="3" s="1"/>
  <c r="J309" i="3"/>
  <c r="E310" i="3"/>
  <c r="K310" i="3" s="1"/>
  <c r="F310" i="3"/>
  <c r="G310" i="3"/>
  <c r="H310" i="3"/>
  <c r="I310" i="3"/>
  <c r="J310" i="3"/>
  <c r="L310" i="3"/>
  <c r="E311" i="3"/>
  <c r="K311" i="3" s="1"/>
  <c r="F311" i="3"/>
  <c r="G311" i="3"/>
  <c r="H311" i="3"/>
  <c r="L311" i="3" s="1"/>
  <c r="I311" i="3"/>
  <c r="J311" i="3"/>
  <c r="E312" i="3"/>
  <c r="K312" i="3" s="1"/>
  <c r="F312" i="3"/>
  <c r="G312" i="3"/>
  <c r="H312" i="3"/>
  <c r="I312" i="3"/>
  <c r="J312" i="3"/>
  <c r="E313" i="3"/>
  <c r="K313" i="3" s="1"/>
  <c r="F313" i="3"/>
  <c r="G313" i="3"/>
  <c r="H313" i="3"/>
  <c r="I313" i="3"/>
  <c r="L313" i="3" s="1"/>
  <c r="J313" i="3"/>
  <c r="E314" i="3"/>
  <c r="K314" i="3" s="1"/>
  <c r="F314" i="3"/>
  <c r="G314" i="3"/>
  <c r="H314" i="3"/>
  <c r="I314" i="3"/>
  <c r="J314" i="3"/>
  <c r="L314" i="3"/>
  <c r="E315" i="3"/>
  <c r="K315" i="3" s="1"/>
  <c r="F315" i="3"/>
  <c r="G315" i="3"/>
  <c r="H315" i="3"/>
  <c r="L315" i="3" s="1"/>
  <c r="I315" i="3"/>
  <c r="J315" i="3"/>
  <c r="E316" i="3"/>
  <c r="K316" i="3" s="1"/>
  <c r="F316" i="3"/>
  <c r="G316" i="3"/>
  <c r="H316" i="3"/>
  <c r="I316" i="3"/>
  <c r="J316" i="3"/>
  <c r="E317" i="3"/>
  <c r="K317" i="3" s="1"/>
  <c r="F317" i="3"/>
  <c r="G317" i="3"/>
  <c r="H317" i="3"/>
  <c r="I317" i="3"/>
  <c r="L317" i="3" s="1"/>
  <c r="J317" i="3"/>
  <c r="E318" i="3"/>
  <c r="K318" i="3" s="1"/>
  <c r="F318" i="3"/>
  <c r="G318" i="3"/>
  <c r="H318" i="3"/>
  <c r="I318" i="3"/>
  <c r="J318" i="3"/>
  <c r="L318" i="3"/>
  <c r="E319" i="3"/>
  <c r="K319" i="3" s="1"/>
  <c r="F319" i="3"/>
  <c r="G319" i="3"/>
  <c r="H319" i="3"/>
  <c r="L319" i="3" s="1"/>
  <c r="I319" i="3"/>
  <c r="J319" i="3"/>
  <c r="E320" i="3"/>
  <c r="K320" i="3" s="1"/>
  <c r="F320" i="3"/>
  <c r="G320" i="3"/>
  <c r="H320" i="3"/>
  <c r="L320" i="3" s="1"/>
  <c r="I320" i="3"/>
  <c r="J320" i="3"/>
  <c r="E321" i="3"/>
  <c r="K321" i="3" s="1"/>
  <c r="F321" i="3"/>
  <c r="G321" i="3"/>
  <c r="H321" i="3"/>
  <c r="I321" i="3"/>
  <c r="L321" i="3" s="1"/>
  <c r="J321" i="3"/>
  <c r="E322" i="3"/>
  <c r="K322" i="3" s="1"/>
  <c r="F322" i="3"/>
  <c r="G322" i="3"/>
  <c r="H322" i="3"/>
  <c r="I322" i="3"/>
  <c r="J322" i="3"/>
  <c r="L322" i="3"/>
  <c r="E323" i="3"/>
  <c r="K323" i="3" s="1"/>
  <c r="F323" i="3"/>
  <c r="G323" i="3"/>
  <c r="H323" i="3"/>
  <c r="L323" i="3" s="1"/>
  <c r="I323" i="3"/>
  <c r="J323" i="3"/>
  <c r="E324" i="3"/>
  <c r="K324" i="3" s="1"/>
  <c r="F324" i="3"/>
  <c r="G324" i="3"/>
  <c r="H324" i="3"/>
  <c r="I324" i="3"/>
  <c r="J324" i="3"/>
  <c r="E325" i="3"/>
  <c r="K325" i="3" s="1"/>
  <c r="F325" i="3"/>
  <c r="G325" i="3"/>
  <c r="H325" i="3"/>
  <c r="I325" i="3"/>
  <c r="L325" i="3" s="1"/>
  <c r="J325" i="3"/>
  <c r="E326" i="3"/>
  <c r="K326" i="3" s="1"/>
  <c r="F326" i="3"/>
  <c r="G326" i="3"/>
  <c r="H326" i="3"/>
  <c r="I326" i="3"/>
  <c r="J326" i="3"/>
  <c r="L326" i="3"/>
  <c r="E327" i="3"/>
  <c r="K327" i="3" s="1"/>
  <c r="F327" i="3"/>
  <c r="G327" i="3"/>
  <c r="H327" i="3"/>
  <c r="L327" i="3" s="1"/>
  <c r="I327" i="3"/>
  <c r="J327" i="3"/>
  <c r="E328" i="3"/>
  <c r="K328" i="3" s="1"/>
  <c r="F328" i="3"/>
  <c r="G328" i="3"/>
  <c r="H328" i="3"/>
  <c r="I328" i="3"/>
  <c r="J328" i="3"/>
  <c r="E329" i="3"/>
  <c r="K329" i="3" s="1"/>
  <c r="F329" i="3"/>
  <c r="G329" i="3"/>
  <c r="H329" i="3"/>
  <c r="I329" i="3"/>
  <c r="L329" i="3" s="1"/>
  <c r="J329" i="3"/>
  <c r="E330" i="3"/>
  <c r="K330" i="3" s="1"/>
  <c r="F330" i="3"/>
  <c r="G330" i="3"/>
  <c r="H330" i="3"/>
  <c r="I330" i="3"/>
  <c r="J330" i="3"/>
  <c r="L330" i="3"/>
  <c r="E331" i="3"/>
  <c r="K331" i="3" s="1"/>
  <c r="F331" i="3"/>
  <c r="G331" i="3"/>
  <c r="H331" i="3"/>
  <c r="L331" i="3" s="1"/>
  <c r="I331" i="3"/>
  <c r="J331" i="3"/>
  <c r="E332" i="3"/>
  <c r="K332" i="3" s="1"/>
  <c r="F332" i="3"/>
  <c r="G332" i="3"/>
  <c r="H332" i="3"/>
  <c r="I332" i="3"/>
  <c r="J332" i="3"/>
  <c r="E333" i="3"/>
  <c r="K333" i="3" s="1"/>
  <c r="F333" i="3"/>
  <c r="G333" i="3"/>
  <c r="H333" i="3"/>
  <c r="I333" i="3"/>
  <c r="L333" i="3" s="1"/>
  <c r="J333" i="3"/>
  <c r="E334" i="3"/>
  <c r="K334" i="3" s="1"/>
  <c r="F334" i="3"/>
  <c r="G334" i="3"/>
  <c r="H334" i="3"/>
  <c r="I334" i="3"/>
  <c r="J334" i="3"/>
  <c r="L334" i="3"/>
  <c r="E335" i="3"/>
  <c r="K335" i="3" s="1"/>
  <c r="F335" i="3"/>
  <c r="G335" i="3"/>
  <c r="H335" i="3"/>
  <c r="L335" i="3" s="1"/>
  <c r="I335" i="3"/>
  <c r="J335" i="3"/>
  <c r="E336" i="3"/>
  <c r="K336" i="3" s="1"/>
  <c r="F336" i="3"/>
  <c r="G336" i="3"/>
  <c r="H336" i="3"/>
  <c r="L336" i="3" s="1"/>
  <c r="I336" i="3"/>
  <c r="J336" i="3"/>
  <c r="E337" i="3"/>
  <c r="K337" i="3" s="1"/>
  <c r="F337" i="3"/>
  <c r="G337" i="3"/>
  <c r="H337" i="3"/>
  <c r="I337" i="3"/>
  <c r="L337" i="3" s="1"/>
  <c r="J337" i="3"/>
  <c r="E338" i="3"/>
  <c r="K338" i="3" s="1"/>
  <c r="F338" i="3"/>
  <c r="G338" i="3"/>
  <c r="H338" i="3"/>
  <c r="I338" i="3"/>
  <c r="J338" i="3"/>
  <c r="L338" i="3"/>
  <c r="E339" i="3"/>
  <c r="K339" i="3" s="1"/>
  <c r="F339" i="3"/>
  <c r="G339" i="3"/>
  <c r="H339" i="3"/>
  <c r="L339" i="3" s="1"/>
  <c r="I339" i="3"/>
  <c r="J339" i="3"/>
  <c r="E340" i="3"/>
  <c r="K340" i="3" s="1"/>
  <c r="F340" i="3"/>
  <c r="G340" i="3"/>
  <c r="H340" i="3"/>
  <c r="I340" i="3"/>
  <c r="J340" i="3"/>
  <c r="E341" i="3"/>
  <c r="K341" i="3" s="1"/>
  <c r="F341" i="3"/>
  <c r="G341" i="3"/>
  <c r="H341" i="3"/>
  <c r="I341" i="3"/>
  <c r="L341" i="3" s="1"/>
  <c r="J341" i="3"/>
  <c r="E342" i="3"/>
  <c r="K342" i="3" s="1"/>
  <c r="F342" i="3"/>
  <c r="G342" i="3"/>
  <c r="H342" i="3"/>
  <c r="I342" i="3"/>
  <c r="J342" i="3"/>
  <c r="L342" i="3"/>
  <c r="E343" i="3"/>
  <c r="K343" i="3" s="1"/>
  <c r="F343" i="3"/>
  <c r="G343" i="3"/>
  <c r="H343" i="3"/>
  <c r="L343" i="3" s="1"/>
  <c r="I343" i="3"/>
  <c r="J343" i="3"/>
  <c r="E344" i="3"/>
  <c r="K344" i="3" s="1"/>
  <c r="F344" i="3"/>
  <c r="G344" i="3"/>
  <c r="H344" i="3"/>
  <c r="I344" i="3"/>
  <c r="J344" i="3"/>
  <c r="E345" i="3"/>
  <c r="K345" i="3" s="1"/>
  <c r="F345" i="3"/>
  <c r="G345" i="3"/>
  <c r="H345" i="3"/>
  <c r="I345" i="3"/>
  <c r="L345" i="3" s="1"/>
  <c r="J345" i="3"/>
  <c r="E346" i="3"/>
  <c r="K346" i="3" s="1"/>
  <c r="F346" i="3"/>
  <c r="G346" i="3"/>
  <c r="H346" i="3"/>
  <c r="I346" i="3"/>
  <c r="J346" i="3"/>
  <c r="L346" i="3"/>
  <c r="E347" i="3"/>
  <c r="K347" i="3" s="1"/>
  <c r="F347" i="3"/>
  <c r="G347" i="3"/>
  <c r="H347" i="3"/>
  <c r="L347" i="3" s="1"/>
  <c r="I347" i="3"/>
  <c r="J347" i="3"/>
  <c r="E348" i="3"/>
  <c r="K348" i="3" s="1"/>
  <c r="F348" i="3"/>
  <c r="G348" i="3"/>
  <c r="H348" i="3"/>
  <c r="I348" i="3"/>
  <c r="J348" i="3"/>
  <c r="E349" i="3"/>
  <c r="K349" i="3" s="1"/>
  <c r="F349" i="3"/>
  <c r="G349" i="3"/>
  <c r="H349" i="3"/>
  <c r="I349" i="3"/>
  <c r="L349" i="3" s="1"/>
  <c r="J349" i="3"/>
  <c r="E350" i="3"/>
  <c r="K350" i="3" s="1"/>
  <c r="F350" i="3"/>
  <c r="G350" i="3"/>
  <c r="H350" i="3"/>
  <c r="I350" i="3"/>
  <c r="J350" i="3"/>
  <c r="L350" i="3"/>
  <c r="E351" i="3"/>
  <c r="K351" i="3" s="1"/>
  <c r="F351" i="3"/>
  <c r="G351" i="3"/>
  <c r="H351" i="3"/>
  <c r="L351" i="3" s="1"/>
  <c r="I351" i="3"/>
  <c r="J351" i="3"/>
  <c r="E352" i="3"/>
  <c r="K352" i="3" s="1"/>
  <c r="F352" i="3"/>
  <c r="G352" i="3"/>
  <c r="H352" i="3"/>
  <c r="L352" i="3" s="1"/>
  <c r="I352" i="3"/>
  <c r="J352" i="3"/>
  <c r="E353" i="3"/>
  <c r="K353" i="3" s="1"/>
  <c r="F353" i="3"/>
  <c r="G353" i="3"/>
  <c r="H353" i="3"/>
  <c r="I353" i="3"/>
  <c r="L353" i="3" s="1"/>
  <c r="J353" i="3"/>
  <c r="E354" i="3"/>
  <c r="K354" i="3" s="1"/>
  <c r="F354" i="3"/>
  <c r="G354" i="3"/>
  <c r="H354" i="3"/>
  <c r="I354" i="3"/>
  <c r="J354" i="3"/>
  <c r="L354" i="3"/>
  <c r="E355" i="3"/>
  <c r="K355" i="3" s="1"/>
  <c r="F355" i="3"/>
  <c r="G355" i="3"/>
  <c r="H355" i="3"/>
  <c r="L355" i="3" s="1"/>
  <c r="I355" i="3"/>
  <c r="J355" i="3"/>
  <c r="E356" i="3"/>
  <c r="K356" i="3" s="1"/>
  <c r="F356" i="3"/>
  <c r="G356" i="3"/>
  <c r="H356" i="3"/>
  <c r="I356" i="3"/>
  <c r="J356" i="3"/>
  <c r="E357" i="3"/>
  <c r="K357" i="3" s="1"/>
  <c r="F357" i="3"/>
  <c r="G357" i="3"/>
  <c r="H357" i="3"/>
  <c r="I357" i="3"/>
  <c r="L357" i="3" s="1"/>
  <c r="J357" i="3"/>
  <c r="E358" i="3"/>
  <c r="K358" i="3" s="1"/>
  <c r="F358" i="3"/>
  <c r="G358" i="3"/>
  <c r="H358" i="3"/>
  <c r="I358" i="3"/>
  <c r="J358" i="3"/>
  <c r="L358" i="3"/>
  <c r="E359" i="3"/>
  <c r="K359" i="3" s="1"/>
  <c r="F359" i="3"/>
  <c r="G359" i="3"/>
  <c r="H359" i="3"/>
  <c r="L359" i="3" s="1"/>
  <c r="I359" i="3"/>
  <c r="J359" i="3"/>
  <c r="E360" i="3"/>
  <c r="K360" i="3" s="1"/>
  <c r="F360" i="3"/>
  <c r="G360" i="3"/>
  <c r="H360" i="3"/>
  <c r="I360" i="3"/>
  <c r="J360" i="3"/>
  <c r="E361" i="3"/>
  <c r="K361" i="3" s="1"/>
  <c r="F361" i="3"/>
  <c r="G361" i="3"/>
  <c r="H361" i="3"/>
  <c r="I361" i="3"/>
  <c r="L361" i="3" s="1"/>
  <c r="J361" i="3"/>
  <c r="E362" i="3"/>
  <c r="K362" i="3" s="1"/>
  <c r="F362" i="3"/>
  <c r="G362" i="3"/>
  <c r="H362" i="3"/>
  <c r="I362" i="3"/>
  <c r="J362" i="3"/>
  <c r="L362" i="3"/>
  <c r="E363" i="3"/>
  <c r="K363" i="3" s="1"/>
  <c r="F363" i="3"/>
  <c r="G363" i="3"/>
  <c r="H363" i="3"/>
  <c r="L363" i="3" s="1"/>
  <c r="I363" i="3"/>
  <c r="J363" i="3"/>
  <c r="E364" i="3"/>
  <c r="K364" i="3" s="1"/>
  <c r="F364" i="3"/>
  <c r="G364" i="3"/>
  <c r="H364" i="3"/>
  <c r="I364" i="3"/>
  <c r="J364" i="3"/>
  <c r="E365" i="3"/>
  <c r="K365" i="3" s="1"/>
  <c r="F365" i="3"/>
  <c r="G365" i="3"/>
  <c r="H365" i="3"/>
  <c r="L365" i="3" s="1"/>
  <c r="I365" i="3"/>
  <c r="J365" i="3"/>
  <c r="E366" i="3"/>
  <c r="K366" i="3" s="1"/>
  <c r="F366" i="3"/>
  <c r="G366" i="3"/>
  <c r="H366" i="3"/>
  <c r="I366" i="3"/>
  <c r="J366" i="3"/>
  <c r="L366" i="3"/>
  <c r="E367" i="3"/>
  <c r="K367" i="3" s="1"/>
  <c r="F367" i="3"/>
  <c r="G367" i="3"/>
  <c r="H367" i="3"/>
  <c r="L367" i="3" s="1"/>
  <c r="I367" i="3"/>
  <c r="J367" i="3"/>
  <c r="E368" i="3"/>
  <c r="K368" i="3" s="1"/>
  <c r="F368" i="3"/>
  <c r="G368" i="3"/>
  <c r="H368" i="3"/>
  <c r="L368" i="3" s="1"/>
  <c r="I368" i="3"/>
  <c r="J368" i="3"/>
  <c r="E369" i="3"/>
  <c r="K369" i="3" s="1"/>
  <c r="F369" i="3"/>
  <c r="G369" i="3"/>
  <c r="H369" i="3"/>
  <c r="I369" i="3"/>
  <c r="L369" i="3" s="1"/>
  <c r="J369" i="3"/>
  <c r="E370" i="3"/>
  <c r="K370" i="3" s="1"/>
  <c r="F370" i="3"/>
  <c r="G370" i="3"/>
  <c r="H370" i="3"/>
  <c r="I370" i="3"/>
  <c r="J370" i="3"/>
  <c r="L370" i="3"/>
  <c r="E371" i="3"/>
  <c r="F371" i="3"/>
  <c r="G371" i="3"/>
  <c r="H371" i="3"/>
  <c r="L371" i="3" s="1"/>
  <c r="I371" i="3"/>
  <c r="J371" i="3"/>
  <c r="E372" i="3"/>
  <c r="K372" i="3" s="1"/>
  <c r="F372" i="3"/>
  <c r="G372" i="3"/>
  <c r="H372" i="3"/>
  <c r="I372" i="3"/>
  <c r="L372" i="3" s="1"/>
  <c r="J372" i="3"/>
  <c r="E373" i="3"/>
  <c r="F373" i="3"/>
  <c r="G373" i="3"/>
  <c r="H373" i="3"/>
  <c r="I373" i="3"/>
  <c r="J373" i="3"/>
  <c r="L373" i="3" s="1"/>
  <c r="E374" i="3"/>
  <c r="K374" i="3" s="1"/>
  <c r="F374" i="3"/>
  <c r="G374" i="3"/>
  <c r="H374" i="3"/>
  <c r="I374" i="3"/>
  <c r="J374" i="3"/>
  <c r="L374" i="3"/>
  <c r="E375" i="3"/>
  <c r="K375" i="3" s="1"/>
  <c r="F375" i="3"/>
  <c r="G375" i="3"/>
  <c r="H375" i="3"/>
  <c r="L375" i="3" s="1"/>
  <c r="I375" i="3"/>
  <c r="J375" i="3"/>
  <c r="E376" i="3"/>
  <c r="K376" i="3" s="1"/>
  <c r="F376" i="3"/>
  <c r="G376" i="3"/>
  <c r="H376" i="3"/>
  <c r="I376" i="3"/>
  <c r="L376" i="3" s="1"/>
  <c r="J376" i="3"/>
  <c r="E377" i="3"/>
  <c r="F377" i="3"/>
  <c r="G377" i="3"/>
  <c r="H377" i="3"/>
  <c r="I377" i="3"/>
  <c r="J377" i="3"/>
  <c r="L377" i="3" s="1"/>
  <c r="E378" i="3"/>
  <c r="F378" i="3"/>
  <c r="G378" i="3"/>
  <c r="H378" i="3"/>
  <c r="I378" i="3"/>
  <c r="J378" i="3"/>
  <c r="L378" i="3"/>
  <c r="E379" i="3"/>
  <c r="F379" i="3"/>
  <c r="G379" i="3"/>
  <c r="H379" i="3"/>
  <c r="L379" i="3" s="1"/>
  <c r="I379" i="3"/>
  <c r="J379" i="3"/>
  <c r="E380" i="3"/>
  <c r="K380" i="3" s="1"/>
  <c r="F380" i="3"/>
  <c r="G380" i="3"/>
  <c r="H380" i="3"/>
  <c r="I380" i="3"/>
  <c r="L380" i="3" s="1"/>
  <c r="J380" i="3"/>
  <c r="E381" i="3"/>
  <c r="K381" i="3" s="1"/>
  <c r="F381" i="3"/>
  <c r="G381" i="3"/>
  <c r="H381" i="3"/>
  <c r="I381" i="3"/>
  <c r="L381" i="3" s="1"/>
  <c r="J381" i="3"/>
  <c r="E382" i="3"/>
  <c r="K382" i="3" s="1"/>
  <c r="F382" i="3"/>
  <c r="G382" i="3"/>
  <c r="H382" i="3"/>
  <c r="I382" i="3"/>
  <c r="L382" i="3" s="1"/>
  <c r="J382" i="3"/>
  <c r="E383" i="3"/>
  <c r="K383" i="3" s="1"/>
  <c r="F383" i="3"/>
  <c r="G383" i="3"/>
  <c r="H383" i="3"/>
  <c r="I383" i="3"/>
  <c r="L383" i="3" s="1"/>
  <c r="J383" i="3"/>
  <c r="E384" i="3"/>
  <c r="K384" i="3" s="1"/>
  <c r="F384" i="3"/>
  <c r="G384" i="3"/>
  <c r="H384" i="3"/>
  <c r="I384" i="3"/>
  <c r="L384" i="3" s="1"/>
  <c r="J384" i="3"/>
  <c r="E385" i="3"/>
  <c r="K385" i="3" s="1"/>
  <c r="F385" i="3"/>
  <c r="G385" i="3"/>
  <c r="H385" i="3"/>
  <c r="I385" i="3"/>
  <c r="L385" i="3" s="1"/>
  <c r="J385" i="3"/>
  <c r="E386" i="3"/>
  <c r="K386" i="3" s="1"/>
  <c r="F386" i="3"/>
  <c r="G386" i="3"/>
  <c r="H386" i="3"/>
  <c r="I386" i="3"/>
  <c r="L386" i="3" s="1"/>
  <c r="J386" i="3"/>
  <c r="E387" i="3"/>
  <c r="K387" i="3" s="1"/>
  <c r="F387" i="3"/>
  <c r="G387" i="3"/>
  <c r="H387" i="3"/>
  <c r="I387" i="3"/>
  <c r="L387" i="3" s="1"/>
  <c r="J387" i="3"/>
  <c r="E388" i="3"/>
  <c r="K388" i="3" s="1"/>
  <c r="F388" i="3"/>
  <c r="G388" i="3"/>
  <c r="H388" i="3"/>
  <c r="I388" i="3"/>
  <c r="L388" i="3" s="1"/>
  <c r="J388" i="3"/>
  <c r="E389" i="3"/>
  <c r="K389" i="3" s="1"/>
  <c r="F389" i="3"/>
  <c r="G389" i="3"/>
  <c r="H389" i="3"/>
  <c r="I389" i="3"/>
  <c r="L389" i="3" s="1"/>
  <c r="J389" i="3"/>
  <c r="E390" i="3"/>
  <c r="K390" i="3" s="1"/>
  <c r="F390" i="3"/>
  <c r="G390" i="3"/>
  <c r="H390" i="3"/>
  <c r="I390" i="3"/>
  <c r="L390" i="3" s="1"/>
  <c r="J390" i="3"/>
  <c r="E391" i="3"/>
  <c r="K391" i="3" s="1"/>
  <c r="F391" i="3"/>
  <c r="G391" i="3"/>
  <c r="H391" i="3"/>
  <c r="I391" i="3"/>
  <c r="L391" i="3" s="1"/>
  <c r="J391" i="3"/>
  <c r="E392" i="3"/>
  <c r="K392" i="3" s="1"/>
  <c r="F392" i="3"/>
  <c r="G392" i="3"/>
  <c r="H392" i="3"/>
  <c r="I392" i="3"/>
  <c r="L392" i="3" s="1"/>
  <c r="J392" i="3"/>
  <c r="E393" i="3"/>
  <c r="K393" i="3" s="1"/>
  <c r="F393" i="3"/>
  <c r="G393" i="3"/>
  <c r="H393" i="3"/>
  <c r="I393" i="3"/>
  <c r="L393" i="3" s="1"/>
  <c r="J393" i="3"/>
  <c r="E394" i="3"/>
  <c r="K394" i="3" s="1"/>
  <c r="F394" i="3"/>
  <c r="G394" i="3"/>
  <c r="H394" i="3"/>
  <c r="I394" i="3"/>
  <c r="L394" i="3" s="1"/>
  <c r="J394" i="3"/>
  <c r="E395" i="3"/>
  <c r="K395" i="3" s="1"/>
  <c r="F395" i="3"/>
  <c r="G395" i="3"/>
  <c r="H395" i="3"/>
  <c r="I395" i="3"/>
  <c r="L395" i="3" s="1"/>
  <c r="J395" i="3"/>
  <c r="E396" i="3"/>
  <c r="K396" i="3" s="1"/>
  <c r="F396" i="3"/>
  <c r="G396" i="3"/>
  <c r="H396" i="3"/>
  <c r="I396" i="3"/>
  <c r="L396" i="3" s="1"/>
  <c r="J396" i="3"/>
  <c r="E397" i="3"/>
  <c r="K397" i="3" s="1"/>
  <c r="F397" i="3"/>
  <c r="G397" i="3"/>
  <c r="H397" i="3"/>
  <c r="I397" i="3"/>
  <c r="L397" i="3" s="1"/>
  <c r="J397" i="3"/>
  <c r="E398" i="3"/>
  <c r="K398" i="3" s="1"/>
  <c r="F398" i="3"/>
  <c r="G398" i="3"/>
  <c r="H398" i="3"/>
  <c r="I398" i="3"/>
  <c r="L398" i="3" s="1"/>
  <c r="J398" i="3"/>
  <c r="E399" i="3"/>
  <c r="K399" i="3" s="1"/>
  <c r="F399" i="3"/>
  <c r="G399" i="3"/>
  <c r="H399" i="3"/>
  <c r="I399" i="3"/>
  <c r="L399" i="3" s="1"/>
  <c r="J399" i="3"/>
  <c r="E400" i="3"/>
  <c r="K400" i="3" s="1"/>
  <c r="F400" i="3"/>
  <c r="G400" i="3"/>
  <c r="H400" i="3"/>
  <c r="I400" i="3"/>
  <c r="L400" i="3" s="1"/>
  <c r="J400" i="3"/>
  <c r="E401" i="3"/>
  <c r="K401" i="3" s="1"/>
  <c r="F401" i="3"/>
  <c r="G401" i="3"/>
  <c r="H401" i="3"/>
  <c r="I401" i="3"/>
  <c r="L401" i="3" s="1"/>
  <c r="J401" i="3"/>
  <c r="E402" i="3"/>
  <c r="K402" i="3" s="1"/>
  <c r="F402" i="3"/>
  <c r="G402" i="3"/>
  <c r="H402" i="3"/>
  <c r="I402" i="3"/>
  <c r="L402" i="3" s="1"/>
  <c r="J402" i="3"/>
  <c r="E403" i="3"/>
  <c r="K403" i="3" s="1"/>
  <c r="F403" i="3"/>
  <c r="G403" i="3"/>
  <c r="H403" i="3"/>
  <c r="I403" i="3"/>
  <c r="L403" i="3" s="1"/>
  <c r="J403" i="3"/>
  <c r="E404" i="3"/>
  <c r="K404" i="3" s="1"/>
  <c r="F404" i="3"/>
  <c r="G404" i="3"/>
  <c r="H404" i="3"/>
  <c r="I404" i="3"/>
  <c r="L404" i="3" s="1"/>
  <c r="J404" i="3"/>
  <c r="E405" i="3"/>
  <c r="K405" i="3" s="1"/>
  <c r="F405" i="3"/>
  <c r="G405" i="3"/>
  <c r="H405" i="3"/>
  <c r="I405" i="3"/>
  <c r="L405" i="3" s="1"/>
  <c r="J405" i="3"/>
  <c r="E406" i="3"/>
  <c r="K406" i="3" s="1"/>
  <c r="F406" i="3"/>
  <c r="G406" i="3"/>
  <c r="H406" i="3"/>
  <c r="I406" i="3"/>
  <c r="L406" i="3" s="1"/>
  <c r="J406" i="3"/>
  <c r="E407" i="3"/>
  <c r="K407" i="3" s="1"/>
  <c r="F407" i="3"/>
  <c r="G407" i="3"/>
  <c r="H407" i="3"/>
  <c r="I407" i="3"/>
  <c r="L407" i="3" s="1"/>
  <c r="J407" i="3"/>
  <c r="E408" i="3"/>
  <c r="K408" i="3" s="1"/>
  <c r="F408" i="3"/>
  <c r="G408" i="3"/>
  <c r="H408" i="3"/>
  <c r="I408" i="3"/>
  <c r="L408" i="3" s="1"/>
  <c r="J408" i="3"/>
  <c r="E409" i="3"/>
  <c r="K409" i="3" s="1"/>
  <c r="F409" i="3"/>
  <c r="G409" i="3"/>
  <c r="H409" i="3"/>
  <c r="I409" i="3"/>
  <c r="L409" i="3" s="1"/>
  <c r="J409" i="3"/>
  <c r="E410" i="3"/>
  <c r="K410" i="3" s="1"/>
  <c r="F410" i="3"/>
  <c r="G410" i="3"/>
  <c r="H410" i="3"/>
  <c r="I410" i="3"/>
  <c r="L410" i="3" s="1"/>
  <c r="J410" i="3"/>
  <c r="E411" i="3"/>
  <c r="K411" i="3" s="1"/>
  <c r="F411" i="3"/>
  <c r="G411" i="3"/>
  <c r="H411" i="3"/>
  <c r="I411" i="3"/>
  <c r="L411" i="3" s="1"/>
  <c r="J411" i="3"/>
  <c r="E412" i="3"/>
  <c r="K412" i="3" s="1"/>
  <c r="F412" i="3"/>
  <c r="G412" i="3"/>
  <c r="H412" i="3"/>
  <c r="I412" i="3"/>
  <c r="L412" i="3" s="1"/>
  <c r="J412" i="3"/>
  <c r="E413" i="3"/>
  <c r="K413" i="3" s="1"/>
  <c r="F413" i="3"/>
  <c r="G413" i="3"/>
  <c r="H413" i="3"/>
  <c r="I413" i="3"/>
  <c r="L413" i="3" s="1"/>
  <c r="J413" i="3"/>
  <c r="E414" i="3"/>
  <c r="K414" i="3" s="1"/>
  <c r="F414" i="3"/>
  <c r="G414" i="3"/>
  <c r="H414" i="3"/>
  <c r="I414" i="3"/>
  <c r="L414" i="3" s="1"/>
  <c r="J414" i="3"/>
  <c r="E415" i="3"/>
  <c r="K415" i="3" s="1"/>
  <c r="F415" i="3"/>
  <c r="G415" i="3"/>
  <c r="H415" i="3"/>
  <c r="I415" i="3"/>
  <c r="L415" i="3" s="1"/>
  <c r="J415" i="3"/>
  <c r="E416" i="3"/>
  <c r="K416" i="3" s="1"/>
  <c r="F416" i="3"/>
  <c r="G416" i="3"/>
  <c r="H416" i="3"/>
  <c r="I416" i="3"/>
  <c r="L416" i="3" s="1"/>
  <c r="J416" i="3"/>
  <c r="E417" i="3"/>
  <c r="K417" i="3" s="1"/>
  <c r="F417" i="3"/>
  <c r="G417" i="3"/>
  <c r="H417" i="3"/>
  <c r="I417" i="3"/>
  <c r="L417" i="3" s="1"/>
  <c r="J417" i="3"/>
  <c r="E418" i="3"/>
  <c r="K418" i="3" s="1"/>
  <c r="F418" i="3"/>
  <c r="G418" i="3"/>
  <c r="H418" i="3"/>
  <c r="I418" i="3"/>
  <c r="L418" i="3" s="1"/>
  <c r="J418" i="3"/>
  <c r="E419" i="3"/>
  <c r="K419" i="3" s="1"/>
  <c r="F419" i="3"/>
  <c r="G419" i="3"/>
  <c r="H419" i="3"/>
  <c r="I419" i="3"/>
  <c r="L419" i="3" s="1"/>
  <c r="J419" i="3"/>
  <c r="E420" i="3"/>
  <c r="K420" i="3" s="1"/>
  <c r="F420" i="3"/>
  <c r="G420" i="3"/>
  <c r="H420" i="3"/>
  <c r="I420" i="3"/>
  <c r="L420" i="3" s="1"/>
  <c r="J420" i="3"/>
  <c r="E421" i="3"/>
  <c r="K421" i="3" s="1"/>
  <c r="F421" i="3"/>
  <c r="G421" i="3"/>
  <c r="H421" i="3"/>
  <c r="I421" i="3"/>
  <c r="L421" i="3" s="1"/>
  <c r="J421" i="3"/>
  <c r="E422" i="3"/>
  <c r="K422" i="3" s="1"/>
  <c r="F422" i="3"/>
  <c r="G422" i="3"/>
  <c r="H422" i="3"/>
  <c r="I422" i="3"/>
  <c r="L422" i="3" s="1"/>
  <c r="J422" i="3"/>
  <c r="E423" i="3"/>
  <c r="K423" i="3" s="1"/>
  <c r="F423" i="3"/>
  <c r="G423" i="3"/>
  <c r="H423" i="3"/>
  <c r="I423" i="3"/>
  <c r="L423" i="3" s="1"/>
  <c r="J423" i="3"/>
  <c r="E424" i="3"/>
  <c r="K424" i="3" s="1"/>
  <c r="F424" i="3"/>
  <c r="G424" i="3"/>
  <c r="H424" i="3"/>
  <c r="I424" i="3"/>
  <c r="L424" i="3" s="1"/>
  <c r="J424" i="3"/>
  <c r="E425" i="3"/>
  <c r="K425" i="3" s="1"/>
  <c r="F425" i="3"/>
  <c r="G425" i="3"/>
  <c r="H425" i="3"/>
  <c r="I425" i="3"/>
  <c r="L425" i="3" s="1"/>
  <c r="J425" i="3"/>
  <c r="E426" i="3"/>
  <c r="K426" i="3" s="1"/>
  <c r="F426" i="3"/>
  <c r="G426" i="3"/>
  <c r="H426" i="3"/>
  <c r="I426" i="3"/>
  <c r="L426" i="3" s="1"/>
  <c r="J426" i="3"/>
  <c r="E427" i="3"/>
  <c r="K427" i="3" s="1"/>
  <c r="F427" i="3"/>
  <c r="G427" i="3"/>
  <c r="H427" i="3"/>
  <c r="I427" i="3"/>
  <c r="L427" i="3" s="1"/>
  <c r="J427" i="3"/>
  <c r="E428" i="3"/>
  <c r="K428" i="3" s="1"/>
  <c r="F428" i="3"/>
  <c r="G428" i="3"/>
  <c r="H428" i="3"/>
  <c r="I428" i="3"/>
  <c r="L428" i="3" s="1"/>
  <c r="J428" i="3"/>
  <c r="E429" i="3"/>
  <c r="K429" i="3" s="1"/>
  <c r="F429" i="3"/>
  <c r="G429" i="3"/>
  <c r="H429" i="3"/>
  <c r="I429" i="3"/>
  <c r="L429" i="3" s="1"/>
  <c r="J429" i="3"/>
  <c r="E430" i="3"/>
  <c r="K430" i="3" s="1"/>
  <c r="F430" i="3"/>
  <c r="G430" i="3"/>
  <c r="H430" i="3"/>
  <c r="I430" i="3"/>
  <c r="L430" i="3" s="1"/>
  <c r="J430" i="3"/>
  <c r="E431" i="3"/>
  <c r="K431" i="3" s="1"/>
  <c r="F431" i="3"/>
  <c r="G431" i="3"/>
  <c r="H431" i="3"/>
  <c r="I431" i="3"/>
  <c r="L431" i="3" s="1"/>
  <c r="J431" i="3"/>
  <c r="E432" i="3"/>
  <c r="K432" i="3" s="1"/>
  <c r="F432" i="3"/>
  <c r="G432" i="3"/>
  <c r="H432" i="3"/>
  <c r="I432" i="3"/>
  <c r="L432" i="3" s="1"/>
  <c r="J432" i="3"/>
  <c r="E433" i="3"/>
  <c r="K433" i="3" s="1"/>
  <c r="F433" i="3"/>
  <c r="G433" i="3"/>
  <c r="H433" i="3"/>
  <c r="I433" i="3"/>
  <c r="L433" i="3" s="1"/>
  <c r="J433" i="3"/>
  <c r="E434" i="3"/>
  <c r="K434" i="3" s="1"/>
  <c r="F434" i="3"/>
  <c r="G434" i="3"/>
  <c r="H434" i="3"/>
  <c r="I434" i="3"/>
  <c r="L434" i="3" s="1"/>
  <c r="J434" i="3"/>
  <c r="E435" i="3"/>
  <c r="K435" i="3" s="1"/>
  <c r="F435" i="3"/>
  <c r="G435" i="3"/>
  <c r="H435" i="3"/>
  <c r="I435" i="3"/>
  <c r="L435" i="3" s="1"/>
  <c r="J435" i="3"/>
  <c r="E436" i="3"/>
  <c r="K436" i="3" s="1"/>
  <c r="F436" i="3"/>
  <c r="G436" i="3"/>
  <c r="H436" i="3"/>
  <c r="I436" i="3"/>
  <c r="L436" i="3" s="1"/>
  <c r="J436" i="3"/>
  <c r="E437" i="3"/>
  <c r="K437" i="3" s="1"/>
  <c r="F437" i="3"/>
  <c r="G437" i="3"/>
  <c r="H437" i="3"/>
  <c r="I437" i="3"/>
  <c r="L437" i="3" s="1"/>
  <c r="J437" i="3"/>
  <c r="E438" i="3"/>
  <c r="K438" i="3" s="1"/>
  <c r="F438" i="3"/>
  <c r="G438" i="3"/>
  <c r="H438" i="3"/>
  <c r="I438" i="3"/>
  <c r="L438" i="3" s="1"/>
  <c r="J438" i="3"/>
  <c r="E439" i="3"/>
  <c r="K439" i="3" s="1"/>
  <c r="F439" i="3"/>
  <c r="G439" i="3"/>
  <c r="H439" i="3"/>
  <c r="I439" i="3"/>
  <c r="L439" i="3" s="1"/>
  <c r="J439" i="3"/>
  <c r="E440" i="3"/>
  <c r="K440" i="3" s="1"/>
  <c r="F440" i="3"/>
  <c r="G440" i="3"/>
  <c r="H440" i="3"/>
  <c r="I440" i="3"/>
  <c r="L440" i="3" s="1"/>
  <c r="J440" i="3"/>
  <c r="E441" i="3"/>
  <c r="K441" i="3" s="1"/>
  <c r="F441" i="3"/>
  <c r="G441" i="3"/>
  <c r="H441" i="3"/>
  <c r="I441" i="3"/>
  <c r="L441" i="3" s="1"/>
  <c r="J441" i="3"/>
  <c r="E442" i="3"/>
  <c r="K442" i="3" s="1"/>
  <c r="F442" i="3"/>
  <c r="G442" i="3"/>
  <c r="H442" i="3"/>
  <c r="I442" i="3"/>
  <c r="L442" i="3" s="1"/>
  <c r="J442" i="3"/>
  <c r="E443" i="3"/>
  <c r="F443" i="3"/>
  <c r="G443" i="3"/>
  <c r="K443" i="3" s="1"/>
  <c r="H443" i="3"/>
  <c r="I443" i="3"/>
  <c r="L443" i="3" s="1"/>
  <c r="J443" i="3"/>
  <c r="E444" i="3"/>
  <c r="F444" i="3"/>
  <c r="K444" i="3" s="1"/>
  <c r="G444" i="3"/>
  <c r="H444" i="3"/>
  <c r="I444" i="3"/>
  <c r="J444" i="3"/>
  <c r="E445" i="3"/>
  <c r="K445" i="3" s="1"/>
  <c r="F445" i="3"/>
  <c r="G445" i="3"/>
  <c r="H445" i="3"/>
  <c r="I445" i="3"/>
  <c r="L445" i="3" s="1"/>
  <c r="J445" i="3"/>
  <c r="E446" i="3"/>
  <c r="F446" i="3"/>
  <c r="K446" i="3" s="1"/>
  <c r="G446" i="3"/>
  <c r="H446" i="3"/>
  <c r="I446" i="3"/>
  <c r="J446" i="3"/>
  <c r="L446" i="3" s="1"/>
  <c r="E447" i="3"/>
  <c r="F447" i="3"/>
  <c r="K447" i="3" s="1"/>
  <c r="G447" i="3"/>
  <c r="H447" i="3"/>
  <c r="I447" i="3"/>
  <c r="J447" i="3"/>
  <c r="L447" i="3" s="1"/>
  <c r="E448" i="3"/>
  <c r="F448" i="3"/>
  <c r="K448" i="3" s="1"/>
  <c r="G448" i="3"/>
  <c r="H448" i="3"/>
  <c r="I448" i="3"/>
  <c r="J448" i="3"/>
  <c r="L448" i="3" s="1"/>
  <c r="E449" i="3"/>
  <c r="F449" i="3"/>
  <c r="K449" i="3" s="1"/>
  <c r="G449" i="3"/>
  <c r="H449" i="3"/>
  <c r="L449" i="3" s="1"/>
  <c r="I449" i="3"/>
  <c r="J449" i="3"/>
  <c r="E450" i="3"/>
  <c r="F450" i="3"/>
  <c r="K450" i="3" s="1"/>
  <c r="G450" i="3"/>
  <c r="H450" i="3"/>
  <c r="L450" i="3" s="1"/>
  <c r="I450" i="3"/>
  <c r="J450" i="3"/>
  <c r="E451" i="3"/>
  <c r="K451" i="3" s="1"/>
  <c r="F451" i="3"/>
  <c r="G451" i="3"/>
  <c r="H451" i="3"/>
  <c r="L451" i="3" s="1"/>
  <c r="I451" i="3"/>
  <c r="J451" i="3"/>
  <c r="E452" i="3"/>
  <c r="K452" i="3" s="1"/>
  <c r="F452" i="3"/>
  <c r="G452" i="3"/>
  <c r="H452" i="3"/>
  <c r="L452" i="3" s="1"/>
  <c r="I452" i="3"/>
  <c r="J452" i="3"/>
  <c r="E453" i="3"/>
  <c r="K453" i="3" s="1"/>
  <c r="F453" i="3"/>
  <c r="G453" i="3"/>
  <c r="H453" i="3"/>
  <c r="L453" i="3" s="1"/>
  <c r="I453" i="3"/>
  <c r="J453" i="3"/>
  <c r="E454" i="3"/>
  <c r="K454" i="3" s="1"/>
  <c r="F454" i="3"/>
  <c r="G454" i="3"/>
  <c r="H454" i="3"/>
  <c r="L454" i="3" s="1"/>
  <c r="I454" i="3"/>
  <c r="J454" i="3"/>
  <c r="E273" i="3"/>
  <c r="F273" i="3"/>
  <c r="G273" i="3"/>
  <c r="H273" i="3"/>
  <c r="I273" i="3"/>
  <c r="L273" i="3" s="1"/>
  <c r="J273" i="3"/>
  <c r="K273" i="3"/>
  <c r="E274" i="3"/>
  <c r="K274" i="3" s="1"/>
  <c r="F274" i="3"/>
  <c r="G274" i="3"/>
  <c r="H274" i="3"/>
  <c r="I274" i="3"/>
  <c r="L274" i="3" s="1"/>
  <c r="J274" i="3"/>
  <c r="E275" i="3"/>
  <c r="K275" i="3" s="1"/>
  <c r="F275" i="3"/>
  <c r="G275" i="3"/>
  <c r="H275" i="3"/>
  <c r="I275" i="3"/>
  <c r="L275" i="3" s="1"/>
  <c r="J275" i="3"/>
  <c r="E276" i="3"/>
  <c r="K276" i="3" s="1"/>
  <c r="F276" i="3"/>
  <c r="G276" i="3"/>
  <c r="H276" i="3"/>
  <c r="I276" i="3"/>
  <c r="L276" i="3" s="1"/>
  <c r="J276" i="3"/>
  <c r="E277" i="3"/>
  <c r="K277" i="3" s="1"/>
  <c r="F277" i="3"/>
  <c r="G277" i="3"/>
  <c r="H277" i="3"/>
  <c r="I277" i="3"/>
  <c r="L277" i="3" s="1"/>
  <c r="J277" i="3"/>
  <c r="E278" i="3"/>
  <c r="K278" i="3" s="1"/>
  <c r="F278" i="3"/>
  <c r="G278" i="3"/>
  <c r="H278" i="3"/>
  <c r="I278" i="3"/>
  <c r="L278" i="3" s="1"/>
  <c r="J278" i="3"/>
  <c r="E279" i="3"/>
  <c r="K279" i="3" s="1"/>
  <c r="F279" i="3"/>
  <c r="G279" i="3"/>
  <c r="H279" i="3"/>
  <c r="I279" i="3"/>
  <c r="L279" i="3" s="1"/>
  <c r="J279" i="3"/>
  <c r="E280" i="3"/>
  <c r="K280" i="3" s="1"/>
  <c r="F280" i="3"/>
  <c r="G280" i="3"/>
  <c r="H280" i="3"/>
  <c r="I280" i="3"/>
  <c r="L280" i="3" s="1"/>
  <c r="J280" i="3"/>
  <c r="E281" i="3"/>
  <c r="K281" i="3" s="1"/>
  <c r="F281" i="3"/>
  <c r="G281" i="3"/>
  <c r="H281" i="3"/>
  <c r="I281" i="3"/>
  <c r="L281" i="3" s="1"/>
  <c r="J281" i="3"/>
  <c r="E282" i="3"/>
  <c r="K282" i="3" s="1"/>
  <c r="F282" i="3"/>
  <c r="G282" i="3"/>
  <c r="H282" i="3"/>
  <c r="I282" i="3"/>
  <c r="L282" i="3" s="1"/>
  <c r="J282" i="3"/>
  <c r="E283" i="3"/>
  <c r="K283" i="3" s="1"/>
  <c r="F283" i="3"/>
  <c r="G283" i="3"/>
  <c r="H283" i="3"/>
  <c r="I283" i="3"/>
  <c r="L283" i="3" s="1"/>
  <c r="J283" i="3"/>
  <c r="E284" i="3"/>
  <c r="K284" i="3" s="1"/>
  <c r="F284" i="3"/>
  <c r="G284" i="3"/>
  <c r="H284" i="3"/>
  <c r="I284" i="3"/>
  <c r="L284" i="3" s="1"/>
  <c r="J284" i="3"/>
  <c r="E285" i="3"/>
  <c r="K285" i="3" s="1"/>
  <c r="F285" i="3"/>
  <c r="G285" i="3"/>
  <c r="H285" i="3"/>
  <c r="I285" i="3"/>
  <c r="L285" i="3" s="1"/>
  <c r="J285" i="3"/>
  <c r="E286" i="3"/>
  <c r="K286" i="3" s="1"/>
  <c r="F286" i="3"/>
  <c r="G286" i="3"/>
  <c r="H286" i="3"/>
  <c r="I286" i="3"/>
  <c r="L286" i="3" s="1"/>
  <c r="J286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K454" i="3" l="1"/>
  <c r="BK452" i="3"/>
  <c r="BL442" i="3"/>
  <c r="BM441" i="3"/>
  <c r="BJ441" i="3"/>
  <c r="BK441" i="3"/>
  <c r="BN441" i="3"/>
  <c r="BM444" i="3"/>
  <c r="BK444" i="3"/>
  <c r="BL440" i="3"/>
  <c r="BJ452" i="3"/>
  <c r="BM445" i="3"/>
  <c r="BJ445" i="3"/>
  <c r="BM442" i="3"/>
  <c r="BK442" i="3"/>
  <c r="BM451" i="3"/>
  <c r="BM450" i="3"/>
  <c r="BM449" i="3"/>
  <c r="BM448" i="3"/>
  <c r="BM447" i="3"/>
  <c r="BM446" i="3"/>
  <c r="BL444" i="3"/>
  <c r="BM443" i="3"/>
  <c r="BJ443" i="3"/>
  <c r="BK443" i="3"/>
  <c r="BN443" i="3"/>
  <c r="BM440" i="3"/>
  <c r="BK440" i="3"/>
  <c r="BN439" i="3"/>
  <c r="BJ439" i="3"/>
  <c r="BN437" i="3"/>
  <c r="BJ437" i="3"/>
  <c r="BN435" i="3"/>
  <c r="BJ435" i="3"/>
  <c r="BN433" i="3"/>
  <c r="BJ433" i="3"/>
  <c r="BN431" i="3"/>
  <c r="BJ431" i="3"/>
  <c r="BN429" i="3"/>
  <c r="BJ429" i="3"/>
  <c r="BN427" i="3"/>
  <c r="BJ427" i="3"/>
  <c r="BN425" i="3"/>
  <c r="BJ425" i="3"/>
  <c r="BN423" i="3"/>
  <c r="BJ423" i="3"/>
  <c r="BN421" i="3"/>
  <c r="BJ421" i="3"/>
  <c r="BN419" i="3"/>
  <c r="BJ419" i="3"/>
  <c r="BN417" i="3"/>
  <c r="BJ417" i="3"/>
  <c r="BN415" i="3"/>
  <c r="BJ415" i="3"/>
  <c r="BJ413" i="3"/>
  <c r="BJ411" i="3"/>
  <c r="BJ409" i="3"/>
  <c r="BJ407" i="3"/>
  <c r="BL403" i="3"/>
  <c r="BM401" i="3"/>
  <c r="BL401" i="3"/>
  <c r="BJ398" i="3"/>
  <c r="BN398" i="3"/>
  <c r="BK398" i="3"/>
  <c r="BM393" i="3"/>
  <c r="BL393" i="3"/>
  <c r="BJ390" i="3"/>
  <c r="BN390" i="3"/>
  <c r="BK390" i="3"/>
  <c r="BM385" i="3"/>
  <c r="BL385" i="3"/>
  <c r="BJ382" i="3"/>
  <c r="BN382" i="3"/>
  <c r="BK382" i="3"/>
  <c r="BM377" i="3"/>
  <c r="BL377" i="3"/>
  <c r="BJ374" i="3"/>
  <c r="BN374" i="3"/>
  <c r="BK374" i="3"/>
  <c r="BL367" i="3"/>
  <c r="BM367" i="3"/>
  <c r="BJ367" i="3"/>
  <c r="BK367" i="3"/>
  <c r="BL305" i="3"/>
  <c r="BM305" i="3"/>
  <c r="BJ305" i="3"/>
  <c r="BN305" i="3"/>
  <c r="BK305" i="3"/>
  <c r="BK298" i="3"/>
  <c r="BM298" i="3"/>
  <c r="BL298" i="3"/>
  <c r="BN298" i="3"/>
  <c r="BL273" i="3"/>
  <c r="BM273" i="3"/>
  <c r="BJ273" i="3"/>
  <c r="BJ404" i="3"/>
  <c r="BN404" i="3"/>
  <c r="BJ400" i="3"/>
  <c r="BN400" i="3"/>
  <c r="BK400" i="3"/>
  <c r="BM395" i="3"/>
  <c r="BL395" i="3"/>
  <c r="BJ392" i="3"/>
  <c r="BN392" i="3"/>
  <c r="BK392" i="3"/>
  <c r="BM387" i="3"/>
  <c r="BL387" i="3"/>
  <c r="BJ384" i="3"/>
  <c r="BN384" i="3"/>
  <c r="BK384" i="3"/>
  <c r="BM379" i="3"/>
  <c r="BL379" i="3"/>
  <c r="BJ376" i="3"/>
  <c r="BN376" i="3"/>
  <c r="BK376" i="3"/>
  <c r="BM371" i="3"/>
  <c r="BL371" i="3"/>
  <c r="BJ370" i="3"/>
  <c r="BN370" i="3"/>
  <c r="BJ402" i="3"/>
  <c r="BN402" i="3"/>
  <c r="BM398" i="3"/>
  <c r="BM397" i="3"/>
  <c r="BL397" i="3"/>
  <c r="BJ394" i="3"/>
  <c r="BN394" i="3"/>
  <c r="BK394" i="3"/>
  <c r="BM390" i="3"/>
  <c r="BM389" i="3"/>
  <c r="BL389" i="3"/>
  <c r="BJ386" i="3"/>
  <c r="BN386" i="3"/>
  <c r="BK386" i="3"/>
  <c r="BM382" i="3"/>
  <c r="BM381" i="3"/>
  <c r="BL381" i="3"/>
  <c r="BJ378" i="3"/>
  <c r="BN378" i="3"/>
  <c r="BK378" i="3"/>
  <c r="BM374" i="3"/>
  <c r="BM373" i="3"/>
  <c r="BL373" i="3"/>
  <c r="BM370" i="3"/>
  <c r="BN401" i="3"/>
  <c r="BM399" i="3"/>
  <c r="BL399" i="3"/>
  <c r="BJ396" i="3"/>
  <c r="BN396" i="3"/>
  <c r="BK396" i="3"/>
  <c r="BN393" i="3"/>
  <c r="BM391" i="3"/>
  <c r="BL391" i="3"/>
  <c r="BJ388" i="3"/>
  <c r="BN388" i="3"/>
  <c r="BK388" i="3"/>
  <c r="BN385" i="3"/>
  <c r="BM383" i="3"/>
  <c r="BL383" i="3"/>
  <c r="BJ380" i="3"/>
  <c r="BN380" i="3"/>
  <c r="BK380" i="3"/>
  <c r="BN377" i="3"/>
  <c r="BM375" i="3"/>
  <c r="BL375" i="3"/>
  <c r="BJ372" i="3"/>
  <c r="BN372" i="3"/>
  <c r="BK372" i="3"/>
  <c r="BK369" i="3"/>
  <c r="BM368" i="3"/>
  <c r="BN367" i="3"/>
  <c r="BK370" i="3"/>
  <c r="BK368" i="3"/>
  <c r="BL366" i="3"/>
  <c r="BJ365" i="3"/>
  <c r="BN365" i="3"/>
  <c r="BL364" i="3"/>
  <c r="BJ363" i="3"/>
  <c r="BN363" i="3"/>
  <c r="BL362" i="3"/>
  <c r="BJ361" i="3"/>
  <c r="BN361" i="3"/>
  <c r="BL360" i="3"/>
  <c r="BJ359" i="3"/>
  <c r="BN359" i="3"/>
  <c r="BL358" i="3"/>
  <c r="BJ357" i="3"/>
  <c r="BN357" i="3"/>
  <c r="BL356" i="3"/>
  <c r="BJ355" i="3"/>
  <c r="BN355" i="3"/>
  <c r="BL354" i="3"/>
  <c r="BJ353" i="3"/>
  <c r="BN353" i="3"/>
  <c r="BL352" i="3"/>
  <c r="BJ351" i="3"/>
  <c r="BN351" i="3"/>
  <c r="BL350" i="3"/>
  <c r="BJ349" i="3"/>
  <c r="BN349" i="3"/>
  <c r="BL348" i="3"/>
  <c r="BL330" i="3"/>
  <c r="BL313" i="3"/>
  <c r="BM313" i="3"/>
  <c r="BJ313" i="3"/>
  <c r="BN313" i="3"/>
  <c r="BK313" i="3"/>
  <c r="BK306" i="3"/>
  <c r="BM306" i="3"/>
  <c r="BL306" i="3"/>
  <c r="BN306" i="3"/>
  <c r="BL281" i="3"/>
  <c r="BM281" i="3"/>
  <c r="BJ281" i="3"/>
  <c r="BN281" i="3"/>
  <c r="BK281" i="3"/>
  <c r="BK274" i="3"/>
  <c r="BM274" i="3"/>
  <c r="BL274" i="3"/>
  <c r="BN274" i="3"/>
  <c r="BL321" i="3"/>
  <c r="BM321" i="3"/>
  <c r="BJ321" i="3"/>
  <c r="BN321" i="3"/>
  <c r="BK321" i="3"/>
  <c r="BK314" i="3"/>
  <c r="BM314" i="3"/>
  <c r="BL314" i="3"/>
  <c r="BN314" i="3"/>
  <c r="BL289" i="3"/>
  <c r="BM289" i="3"/>
  <c r="BJ289" i="3"/>
  <c r="BN289" i="3"/>
  <c r="BK289" i="3"/>
  <c r="BK282" i="3"/>
  <c r="BM282" i="3"/>
  <c r="BL282" i="3"/>
  <c r="BN282" i="3"/>
  <c r="BJ366" i="3"/>
  <c r="BN366" i="3"/>
  <c r="BM365" i="3"/>
  <c r="BL365" i="3"/>
  <c r="BJ364" i="3"/>
  <c r="BN364" i="3"/>
  <c r="BK364" i="3"/>
  <c r="BM363" i="3"/>
  <c r="BL363" i="3"/>
  <c r="BJ362" i="3"/>
  <c r="BN362" i="3"/>
  <c r="BK362" i="3"/>
  <c r="BM361" i="3"/>
  <c r="BL361" i="3"/>
  <c r="BJ360" i="3"/>
  <c r="BN360" i="3"/>
  <c r="BK360" i="3"/>
  <c r="BM359" i="3"/>
  <c r="BL359" i="3"/>
  <c r="BJ358" i="3"/>
  <c r="BN358" i="3"/>
  <c r="BK358" i="3"/>
  <c r="BM357" i="3"/>
  <c r="BL357" i="3"/>
  <c r="BJ356" i="3"/>
  <c r="BN356" i="3"/>
  <c r="BK356" i="3"/>
  <c r="BM355" i="3"/>
  <c r="BL355" i="3"/>
  <c r="BJ354" i="3"/>
  <c r="BN354" i="3"/>
  <c r="BK354" i="3"/>
  <c r="BM353" i="3"/>
  <c r="BL353" i="3"/>
  <c r="BJ352" i="3"/>
  <c r="BN352" i="3"/>
  <c r="BK352" i="3"/>
  <c r="BM351" i="3"/>
  <c r="BL351" i="3"/>
  <c r="BJ350" i="3"/>
  <c r="BN350" i="3"/>
  <c r="BK350" i="3"/>
  <c r="BM349" i="3"/>
  <c r="BL349" i="3"/>
  <c r="BJ348" i="3"/>
  <c r="BN348" i="3"/>
  <c r="BK348" i="3"/>
  <c r="BJ347" i="3"/>
  <c r="BM347" i="3"/>
  <c r="BL347" i="3"/>
  <c r="BN347" i="3"/>
  <c r="BL346" i="3"/>
  <c r="BJ346" i="3"/>
  <c r="BN346" i="3"/>
  <c r="BK346" i="3"/>
  <c r="BJ345" i="3"/>
  <c r="BM345" i="3"/>
  <c r="BL345" i="3"/>
  <c r="BN345" i="3"/>
  <c r="BL344" i="3"/>
  <c r="BJ344" i="3"/>
  <c r="BN344" i="3"/>
  <c r="BK344" i="3"/>
  <c r="BJ343" i="3"/>
  <c r="BM343" i="3"/>
  <c r="BL343" i="3"/>
  <c r="BN343" i="3"/>
  <c r="BL342" i="3"/>
  <c r="BJ342" i="3"/>
  <c r="BN342" i="3"/>
  <c r="BK342" i="3"/>
  <c r="BJ341" i="3"/>
  <c r="BM341" i="3"/>
  <c r="BL341" i="3"/>
  <c r="BN341" i="3"/>
  <c r="BL340" i="3"/>
  <c r="BJ340" i="3"/>
  <c r="BN340" i="3"/>
  <c r="BK340" i="3"/>
  <c r="BJ339" i="3"/>
  <c r="BM339" i="3"/>
  <c r="BL339" i="3"/>
  <c r="BN339" i="3"/>
  <c r="BL338" i="3"/>
  <c r="BJ338" i="3"/>
  <c r="BN338" i="3"/>
  <c r="BK338" i="3"/>
  <c r="BJ337" i="3"/>
  <c r="BM337" i="3"/>
  <c r="BL337" i="3"/>
  <c r="BN337" i="3"/>
  <c r="BL336" i="3"/>
  <c r="BJ336" i="3"/>
  <c r="BN336" i="3"/>
  <c r="BK336" i="3"/>
  <c r="BJ335" i="3"/>
  <c r="BM335" i="3"/>
  <c r="BL335" i="3"/>
  <c r="BN335" i="3"/>
  <c r="BL334" i="3"/>
  <c r="BJ334" i="3"/>
  <c r="BN334" i="3"/>
  <c r="BK334" i="3"/>
  <c r="BJ333" i="3"/>
  <c r="BM333" i="3"/>
  <c r="BL333" i="3"/>
  <c r="BN333" i="3"/>
  <c r="BL332" i="3"/>
  <c r="BJ332" i="3"/>
  <c r="BN332" i="3"/>
  <c r="BK332" i="3"/>
  <c r="BJ331" i="3"/>
  <c r="BM331" i="3"/>
  <c r="BL331" i="3"/>
  <c r="BN331" i="3"/>
  <c r="BL329" i="3"/>
  <c r="BM329" i="3"/>
  <c r="BJ329" i="3"/>
  <c r="BK329" i="3"/>
  <c r="BN329" i="3"/>
  <c r="BK322" i="3"/>
  <c r="BM322" i="3"/>
  <c r="BL322" i="3"/>
  <c r="BN322" i="3"/>
  <c r="BL297" i="3"/>
  <c r="BM297" i="3"/>
  <c r="BJ297" i="3"/>
  <c r="BN297" i="3"/>
  <c r="BK297" i="3"/>
  <c r="BK290" i="3"/>
  <c r="BM290" i="3"/>
  <c r="BL290" i="3"/>
  <c r="BN290" i="3"/>
  <c r="BK328" i="3"/>
  <c r="BM328" i="3"/>
  <c r="BL328" i="3"/>
  <c r="BM327" i="3"/>
  <c r="BJ327" i="3"/>
  <c r="BN327" i="3"/>
  <c r="BK327" i="3"/>
  <c r="BK320" i="3"/>
  <c r="BM320" i="3"/>
  <c r="BL320" i="3"/>
  <c r="BM319" i="3"/>
  <c r="BJ319" i="3"/>
  <c r="BN319" i="3"/>
  <c r="BK319" i="3"/>
  <c r="BK312" i="3"/>
  <c r="BM312" i="3"/>
  <c r="BL312" i="3"/>
  <c r="BM311" i="3"/>
  <c r="BJ311" i="3"/>
  <c r="BN311" i="3"/>
  <c r="BK311" i="3"/>
  <c r="BK304" i="3"/>
  <c r="BM304" i="3"/>
  <c r="BL304" i="3"/>
  <c r="BM303" i="3"/>
  <c r="BJ303" i="3"/>
  <c r="BN303" i="3"/>
  <c r="BK303" i="3"/>
  <c r="BK296" i="3"/>
  <c r="BM296" i="3"/>
  <c r="BL296" i="3"/>
  <c r="BM295" i="3"/>
  <c r="BJ295" i="3"/>
  <c r="BN295" i="3"/>
  <c r="BK295" i="3"/>
  <c r="BK288" i="3"/>
  <c r="BM288" i="3"/>
  <c r="BL288" i="3"/>
  <c r="BM287" i="3"/>
  <c r="BJ287" i="3"/>
  <c r="BN287" i="3"/>
  <c r="BK287" i="3"/>
  <c r="BK280" i="3"/>
  <c r="BM280" i="3"/>
  <c r="BL280" i="3"/>
  <c r="BM279" i="3"/>
  <c r="BJ279" i="3"/>
  <c r="BN279" i="3"/>
  <c r="BK279" i="3"/>
  <c r="BK326" i="3"/>
  <c r="BM326" i="3"/>
  <c r="BL326" i="3"/>
  <c r="BM325" i="3"/>
  <c r="BJ325" i="3"/>
  <c r="BN325" i="3"/>
  <c r="BK325" i="3"/>
  <c r="BK318" i="3"/>
  <c r="BM318" i="3"/>
  <c r="BL318" i="3"/>
  <c r="BM317" i="3"/>
  <c r="BJ317" i="3"/>
  <c r="BN317" i="3"/>
  <c r="BK317" i="3"/>
  <c r="BK310" i="3"/>
  <c r="BM310" i="3"/>
  <c r="BL310" i="3"/>
  <c r="BM309" i="3"/>
  <c r="BJ309" i="3"/>
  <c r="BN309" i="3"/>
  <c r="BK309" i="3"/>
  <c r="BK302" i="3"/>
  <c r="BM302" i="3"/>
  <c r="BL302" i="3"/>
  <c r="BM301" i="3"/>
  <c r="BJ301" i="3"/>
  <c r="BN301" i="3"/>
  <c r="BK301" i="3"/>
  <c r="BK294" i="3"/>
  <c r="BM294" i="3"/>
  <c r="BL294" i="3"/>
  <c r="BM293" i="3"/>
  <c r="BJ293" i="3"/>
  <c r="BN293" i="3"/>
  <c r="BK293" i="3"/>
  <c r="BK286" i="3"/>
  <c r="BM286" i="3"/>
  <c r="BL286" i="3"/>
  <c r="BM285" i="3"/>
  <c r="BJ285" i="3"/>
  <c r="BN285" i="3"/>
  <c r="BK285" i="3"/>
  <c r="BK278" i="3"/>
  <c r="BM278" i="3"/>
  <c r="BL278" i="3"/>
  <c r="BM277" i="3"/>
  <c r="BJ277" i="3"/>
  <c r="BN277" i="3"/>
  <c r="BK277" i="3"/>
  <c r="BK324" i="3"/>
  <c r="BM324" i="3"/>
  <c r="BL324" i="3"/>
  <c r="BM323" i="3"/>
  <c r="BJ323" i="3"/>
  <c r="BN323" i="3"/>
  <c r="BK323" i="3"/>
  <c r="BK316" i="3"/>
  <c r="BM316" i="3"/>
  <c r="BL316" i="3"/>
  <c r="BM315" i="3"/>
  <c r="BJ315" i="3"/>
  <c r="BN315" i="3"/>
  <c r="BK315" i="3"/>
  <c r="BK308" i="3"/>
  <c r="BM308" i="3"/>
  <c r="BL308" i="3"/>
  <c r="BM307" i="3"/>
  <c r="BJ307" i="3"/>
  <c r="BN307" i="3"/>
  <c r="BK307" i="3"/>
  <c r="BK300" i="3"/>
  <c r="BM300" i="3"/>
  <c r="BL300" i="3"/>
  <c r="BM299" i="3"/>
  <c r="BJ299" i="3"/>
  <c r="BN299" i="3"/>
  <c r="BK299" i="3"/>
  <c r="BK292" i="3"/>
  <c r="BM292" i="3"/>
  <c r="BL292" i="3"/>
  <c r="BM291" i="3"/>
  <c r="BJ291" i="3"/>
  <c r="BN291" i="3"/>
  <c r="BK291" i="3"/>
  <c r="BK284" i="3"/>
  <c r="BM284" i="3"/>
  <c r="BL284" i="3"/>
  <c r="BM283" i="3"/>
  <c r="BJ283" i="3"/>
  <c r="BN283" i="3"/>
  <c r="BK283" i="3"/>
  <c r="BK276" i="3"/>
  <c r="BM276" i="3"/>
  <c r="BL276" i="3"/>
  <c r="BM275" i="3"/>
  <c r="BJ275" i="3"/>
  <c r="BN275" i="3"/>
  <c r="BK275" i="3"/>
  <c r="BK273" i="3"/>
  <c r="L364" i="3"/>
  <c r="L348" i="3"/>
  <c r="L332" i="3"/>
  <c r="L316" i="3"/>
  <c r="L300" i="3"/>
  <c r="L360" i="3"/>
  <c r="L344" i="3"/>
  <c r="L328" i="3"/>
  <c r="L312" i="3"/>
  <c r="L296" i="3"/>
  <c r="L444" i="3"/>
  <c r="L356" i="3"/>
  <c r="L340" i="3"/>
  <c r="L324" i="3"/>
  <c r="L308" i="3"/>
  <c r="K377" i="3"/>
  <c r="K373" i="3"/>
  <c r="K378" i="3"/>
  <c r="K379" i="3"/>
  <c r="K371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L190" i="3" s="1"/>
  <c r="BF190" i="3"/>
  <c r="BG190" i="3"/>
  <c r="BH190" i="3"/>
  <c r="BI190" i="3"/>
  <c r="BJ190" i="3"/>
  <c r="BK190" i="3"/>
  <c r="BM190" i="3"/>
  <c r="BN190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M191" i="3" s="1"/>
  <c r="BH191" i="3"/>
  <c r="BI191" i="3"/>
  <c r="BJ191" i="3"/>
  <c r="BK191" i="3"/>
  <c r="BL191" i="3"/>
  <c r="BN191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L192" i="3" s="1"/>
  <c r="BF192" i="3"/>
  <c r="BG192" i="3"/>
  <c r="BH192" i="3"/>
  <c r="BI192" i="3"/>
  <c r="BJ192" i="3"/>
  <c r="BK192" i="3"/>
  <c r="BM192" i="3"/>
  <c r="BN192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M193" i="3" s="1"/>
  <c r="BI193" i="3"/>
  <c r="BJ193" i="3"/>
  <c r="BK193" i="3"/>
  <c r="BL193" i="3"/>
  <c r="BN193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L194" i="3" s="1"/>
  <c r="BG194" i="3"/>
  <c r="BH194" i="3"/>
  <c r="BI194" i="3"/>
  <c r="BJ194" i="3"/>
  <c r="BK194" i="3"/>
  <c r="BM194" i="3"/>
  <c r="BN194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M197" i="3" s="1"/>
  <c r="BG197" i="3"/>
  <c r="BH197" i="3"/>
  <c r="BI197" i="3"/>
  <c r="BJ197" i="3"/>
  <c r="BK197" i="3"/>
  <c r="BL197" i="3"/>
  <c r="BN197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M198" i="3" s="1"/>
  <c r="BI198" i="3"/>
  <c r="BJ198" i="3"/>
  <c r="BK198" i="3"/>
  <c r="BL198" i="3"/>
  <c r="BN198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M199" i="3" s="1"/>
  <c r="BE199" i="3"/>
  <c r="BF199" i="3"/>
  <c r="BG199" i="3"/>
  <c r="BH199" i="3"/>
  <c r="BI199" i="3"/>
  <c r="BJ199" i="3"/>
  <c r="BK199" i="3"/>
  <c r="BL199" i="3"/>
  <c r="BN199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M200" i="3" s="1"/>
  <c r="BI200" i="3"/>
  <c r="BJ200" i="3"/>
  <c r="BK200" i="3"/>
  <c r="BL200" i="3"/>
  <c r="BN200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M201" i="3" s="1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N201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M202" i="3" s="1"/>
  <c r="BG202" i="3"/>
  <c r="BH202" i="3"/>
  <c r="BI202" i="3"/>
  <c r="BJ202" i="3"/>
  <c r="BK202" i="3"/>
  <c r="BL202" i="3"/>
  <c r="BN202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M203" i="3" s="1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N203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M204" i="3" s="1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N204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BM205" i="3" s="1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N205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BM206" i="3" s="1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N206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BM207" i="3" s="1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N207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BM208" i="3" s="1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N208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BM209" i="3" s="1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N209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BK210" i="3" s="1"/>
  <c r="AM210" i="3"/>
  <c r="AN210" i="3"/>
  <c r="AO210" i="3"/>
  <c r="AP210" i="3"/>
  <c r="AQ210" i="3"/>
  <c r="AR210" i="3"/>
  <c r="AS210" i="3"/>
  <c r="AT210" i="3"/>
  <c r="BM210" i="3" s="1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L210" i="3"/>
  <c r="BN210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BM211" i="3" s="1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N211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BK212" i="3" s="1"/>
  <c r="AM212" i="3"/>
  <c r="AN212" i="3"/>
  <c r="BM212" i="3" s="1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L212" i="3"/>
  <c r="BN212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BM213" i="3" s="1"/>
  <c r="AI213" i="3"/>
  <c r="AJ213" i="3"/>
  <c r="AK213" i="3"/>
  <c r="AL213" i="3"/>
  <c r="BK213" i="3" s="1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L213" i="3"/>
  <c r="BN213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BM214" i="3" s="1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N214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BK215" i="3" s="1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L215" i="3"/>
  <c r="BN215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BM216" i="3" s="1"/>
  <c r="AC216" i="3"/>
  <c r="AD216" i="3"/>
  <c r="AE216" i="3"/>
  <c r="AF216" i="3"/>
  <c r="AG216" i="3"/>
  <c r="AH216" i="3"/>
  <c r="AI216" i="3"/>
  <c r="AJ216" i="3"/>
  <c r="AK216" i="3"/>
  <c r="AL216" i="3"/>
  <c r="BK216" i="3" s="1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L216" i="3"/>
  <c r="BN216" i="3"/>
  <c r="M217" i="3"/>
  <c r="N217" i="3"/>
  <c r="O217" i="3"/>
  <c r="P217" i="3"/>
  <c r="Q217" i="3"/>
  <c r="R217" i="3"/>
  <c r="S217" i="3"/>
  <c r="T217" i="3"/>
  <c r="U217" i="3"/>
  <c r="V217" i="3"/>
  <c r="BK217" i="3" s="1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L217" i="3"/>
  <c r="BN217" i="3"/>
  <c r="M218" i="3"/>
  <c r="N218" i="3"/>
  <c r="O218" i="3"/>
  <c r="P218" i="3"/>
  <c r="Q218" i="3"/>
  <c r="R218" i="3"/>
  <c r="S218" i="3"/>
  <c r="T218" i="3"/>
  <c r="BM218" i="3" s="1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BK218" i="3" s="1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L218" i="3"/>
  <c r="BN218" i="3"/>
  <c r="M219" i="3"/>
  <c r="N219" i="3"/>
  <c r="O219" i="3"/>
  <c r="P219" i="3"/>
  <c r="Q219" i="3"/>
  <c r="R219" i="3"/>
  <c r="S219" i="3"/>
  <c r="T219" i="3"/>
  <c r="U219" i="3"/>
  <c r="V219" i="3"/>
  <c r="BK219" i="3" s="1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L219" i="3"/>
  <c r="BN219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BM220" i="3" s="1"/>
  <c r="AC220" i="3"/>
  <c r="AD220" i="3"/>
  <c r="AE220" i="3"/>
  <c r="AF220" i="3"/>
  <c r="AG220" i="3"/>
  <c r="AH220" i="3"/>
  <c r="AI220" i="3"/>
  <c r="AJ220" i="3"/>
  <c r="AK220" i="3"/>
  <c r="AL220" i="3"/>
  <c r="BK220" i="3" s="1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L220" i="3"/>
  <c r="BN220" i="3"/>
  <c r="M221" i="3"/>
  <c r="N221" i="3"/>
  <c r="O221" i="3"/>
  <c r="P221" i="3"/>
  <c r="Q221" i="3"/>
  <c r="R221" i="3"/>
  <c r="S221" i="3"/>
  <c r="T221" i="3"/>
  <c r="U221" i="3"/>
  <c r="V221" i="3"/>
  <c r="BK221" i="3" s="1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L221" i="3" s="1"/>
  <c r="BG221" i="3"/>
  <c r="BH221" i="3"/>
  <c r="BI221" i="3"/>
  <c r="BJ221" i="3"/>
  <c r="BN221" i="3"/>
  <c r="M222" i="3"/>
  <c r="N222" i="3"/>
  <c r="O222" i="3"/>
  <c r="P222" i="3"/>
  <c r="Q222" i="3"/>
  <c r="R222" i="3"/>
  <c r="S222" i="3"/>
  <c r="T222" i="3"/>
  <c r="BM222" i="3" s="1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BK222" i="3" s="1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J222" i="3" s="1"/>
  <c r="BA222" i="3"/>
  <c r="BB222" i="3"/>
  <c r="BC222" i="3"/>
  <c r="BD222" i="3"/>
  <c r="BE222" i="3"/>
  <c r="BF222" i="3"/>
  <c r="BG222" i="3"/>
  <c r="BH222" i="3"/>
  <c r="BI222" i="3"/>
  <c r="BL222" i="3"/>
  <c r="BN222" i="3"/>
  <c r="M223" i="3"/>
  <c r="N223" i="3"/>
  <c r="O223" i="3"/>
  <c r="P223" i="3"/>
  <c r="Q223" i="3"/>
  <c r="R223" i="3"/>
  <c r="S223" i="3"/>
  <c r="T223" i="3"/>
  <c r="U223" i="3"/>
  <c r="V223" i="3"/>
  <c r="BK223" i="3" s="1"/>
  <c r="W223" i="3"/>
  <c r="X223" i="3"/>
  <c r="Y223" i="3"/>
  <c r="Z223" i="3"/>
  <c r="BM223" i="3" s="1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L223" i="3" s="1"/>
  <c r="BG223" i="3"/>
  <c r="BH223" i="3"/>
  <c r="BI223" i="3"/>
  <c r="BJ223" i="3"/>
  <c r="BN223" i="3"/>
  <c r="M224" i="3"/>
  <c r="N224" i="3"/>
  <c r="O224" i="3"/>
  <c r="P224" i="3"/>
  <c r="Q224" i="3"/>
  <c r="R224" i="3"/>
  <c r="S224" i="3"/>
  <c r="T224" i="3"/>
  <c r="BM224" i="3" s="1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BK224" i="3" s="1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J224" i="3" s="1"/>
  <c r="BA224" i="3"/>
  <c r="BB224" i="3"/>
  <c r="BC224" i="3"/>
  <c r="BD224" i="3"/>
  <c r="BE224" i="3"/>
  <c r="BF224" i="3"/>
  <c r="BG224" i="3"/>
  <c r="BH224" i="3"/>
  <c r="BI224" i="3"/>
  <c r="BL224" i="3"/>
  <c r="BN224" i="3"/>
  <c r="M225" i="3"/>
  <c r="N225" i="3"/>
  <c r="O225" i="3"/>
  <c r="P225" i="3"/>
  <c r="Q225" i="3"/>
  <c r="R225" i="3"/>
  <c r="S225" i="3"/>
  <c r="T225" i="3"/>
  <c r="U225" i="3"/>
  <c r="V225" i="3"/>
  <c r="BK225" i="3" s="1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L225" i="3" s="1"/>
  <c r="BG225" i="3"/>
  <c r="BH225" i="3"/>
  <c r="BI225" i="3"/>
  <c r="BJ225" i="3"/>
  <c r="BN225" i="3"/>
  <c r="M226" i="3"/>
  <c r="N226" i="3"/>
  <c r="O226" i="3"/>
  <c r="P226" i="3"/>
  <c r="BK226" i="3" s="1"/>
  <c r="Q226" i="3"/>
  <c r="R226" i="3"/>
  <c r="S226" i="3"/>
  <c r="T226" i="3"/>
  <c r="BM226" i="3" s="1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J226" i="3" s="1"/>
  <c r="BA226" i="3"/>
  <c r="BB226" i="3"/>
  <c r="BC226" i="3"/>
  <c r="BD226" i="3"/>
  <c r="BE226" i="3"/>
  <c r="BF226" i="3"/>
  <c r="BG226" i="3"/>
  <c r="BH226" i="3"/>
  <c r="BI226" i="3"/>
  <c r="BL226" i="3"/>
  <c r="BN226" i="3"/>
  <c r="M227" i="3"/>
  <c r="N227" i="3"/>
  <c r="O227" i="3"/>
  <c r="P227" i="3"/>
  <c r="Q227" i="3"/>
  <c r="R227" i="3"/>
  <c r="S227" i="3"/>
  <c r="T227" i="3"/>
  <c r="U227" i="3"/>
  <c r="V227" i="3"/>
  <c r="BK227" i="3" s="1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L227" i="3" s="1"/>
  <c r="BG227" i="3"/>
  <c r="BH227" i="3"/>
  <c r="BI227" i="3"/>
  <c r="BJ227" i="3"/>
  <c r="BN227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BM228" i="3" s="1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BK228" i="3" s="1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J228" i="3" s="1"/>
  <c r="BA228" i="3"/>
  <c r="BB228" i="3"/>
  <c r="BC228" i="3"/>
  <c r="BD228" i="3"/>
  <c r="BE228" i="3"/>
  <c r="BF228" i="3"/>
  <c r="BG228" i="3"/>
  <c r="BH228" i="3"/>
  <c r="BI228" i="3"/>
  <c r="BL228" i="3"/>
  <c r="BN228" i="3"/>
  <c r="M229" i="3"/>
  <c r="N229" i="3"/>
  <c r="O229" i="3"/>
  <c r="P229" i="3"/>
  <c r="BK229" i="3" s="1"/>
  <c r="Q229" i="3"/>
  <c r="R229" i="3"/>
  <c r="S229" i="3"/>
  <c r="T229" i="3"/>
  <c r="BM229" i="3" s="1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L229" i="3" s="1"/>
  <c r="BG229" i="3"/>
  <c r="BH229" i="3"/>
  <c r="BI229" i="3"/>
  <c r="BJ229" i="3"/>
  <c r="BN229" i="3"/>
  <c r="M230" i="3"/>
  <c r="N230" i="3"/>
  <c r="O230" i="3"/>
  <c r="P230" i="3"/>
  <c r="BK230" i="3" s="1"/>
  <c r="Q230" i="3"/>
  <c r="R230" i="3"/>
  <c r="S230" i="3"/>
  <c r="T230" i="3"/>
  <c r="BM230" i="3" s="1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J230" i="3" s="1"/>
  <c r="BA230" i="3"/>
  <c r="BB230" i="3"/>
  <c r="BC230" i="3"/>
  <c r="BD230" i="3"/>
  <c r="BE230" i="3"/>
  <c r="BF230" i="3"/>
  <c r="BG230" i="3"/>
  <c r="BH230" i="3"/>
  <c r="BI230" i="3"/>
  <c r="BL230" i="3"/>
  <c r="BN230" i="3"/>
  <c r="M231" i="3"/>
  <c r="N231" i="3"/>
  <c r="O231" i="3"/>
  <c r="P231" i="3"/>
  <c r="BK231" i="3" s="1"/>
  <c r="Q231" i="3"/>
  <c r="R231" i="3"/>
  <c r="S231" i="3"/>
  <c r="T231" i="3"/>
  <c r="BM231" i="3" s="1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L231" i="3" s="1"/>
  <c r="BG231" i="3"/>
  <c r="BH231" i="3"/>
  <c r="BI231" i="3"/>
  <c r="BJ231" i="3"/>
  <c r="BN231" i="3"/>
  <c r="M232" i="3"/>
  <c r="N232" i="3"/>
  <c r="O232" i="3"/>
  <c r="P232" i="3"/>
  <c r="BK232" i="3" s="1"/>
  <c r="Q232" i="3"/>
  <c r="R232" i="3"/>
  <c r="S232" i="3"/>
  <c r="T232" i="3"/>
  <c r="BM232" i="3" s="1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J232" i="3" s="1"/>
  <c r="BA232" i="3"/>
  <c r="BB232" i="3"/>
  <c r="BC232" i="3"/>
  <c r="BD232" i="3"/>
  <c r="BE232" i="3"/>
  <c r="BF232" i="3"/>
  <c r="BG232" i="3"/>
  <c r="BH232" i="3"/>
  <c r="BI232" i="3"/>
  <c r="BL232" i="3"/>
  <c r="BN232" i="3"/>
  <c r="M233" i="3"/>
  <c r="N233" i="3"/>
  <c r="O233" i="3"/>
  <c r="P233" i="3"/>
  <c r="Q233" i="3"/>
  <c r="R233" i="3"/>
  <c r="S233" i="3"/>
  <c r="T233" i="3"/>
  <c r="U233" i="3"/>
  <c r="V233" i="3"/>
  <c r="BK233" i="3" s="1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L233" i="3" s="1"/>
  <c r="BG233" i="3"/>
  <c r="BH233" i="3"/>
  <c r="BI233" i="3"/>
  <c r="BJ233" i="3"/>
  <c r="BN233" i="3"/>
  <c r="M234" i="3"/>
  <c r="N234" i="3"/>
  <c r="O234" i="3"/>
  <c r="P234" i="3"/>
  <c r="BK234" i="3" s="1"/>
  <c r="Q234" i="3"/>
  <c r="R234" i="3"/>
  <c r="S234" i="3"/>
  <c r="T234" i="3"/>
  <c r="BM234" i="3" s="1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J234" i="3" s="1"/>
  <c r="BA234" i="3"/>
  <c r="BB234" i="3"/>
  <c r="BC234" i="3"/>
  <c r="BD234" i="3"/>
  <c r="BE234" i="3"/>
  <c r="BF234" i="3"/>
  <c r="BG234" i="3"/>
  <c r="BH234" i="3"/>
  <c r="BI234" i="3"/>
  <c r="BL234" i="3"/>
  <c r="BN234" i="3"/>
  <c r="M235" i="3"/>
  <c r="N235" i="3"/>
  <c r="O235" i="3"/>
  <c r="P235" i="3"/>
  <c r="BK235" i="3" s="1"/>
  <c r="Q235" i="3"/>
  <c r="R235" i="3"/>
  <c r="S235" i="3"/>
  <c r="T235" i="3"/>
  <c r="BM235" i="3" s="1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L235" i="3"/>
  <c r="BN235" i="3"/>
  <c r="M236" i="3"/>
  <c r="N236" i="3"/>
  <c r="O236" i="3"/>
  <c r="P236" i="3"/>
  <c r="BK236" i="3" s="1"/>
  <c r="Q236" i="3"/>
  <c r="R236" i="3"/>
  <c r="BL236" i="3" s="1"/>
  <c r="S236" i="3"/>
  <c r="T236" i="3"/>
  <c r="BM236" i="3" s="1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N236" i="3"/>
  <c r="M237" i="3"/>
  <c r="N237" i="3"/>
  <c r="O237" i="3"/>
  <c r="P237" i="3"/>
  <c r="BK237" i="3" s="1"/>
  <c r="Q237" i="3"/>
  <c r="R237" i="3"/>
  <c r="S237" i="3"/>
  <c r="T237" i="3"/>
  <c r="BM237" i="3" s="1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L237" i="3"/>
  <c r="M238" i="3"/>
  <c r="N238" i="3"/>
  <c r="O238" i="3"/>
  <c r="P238" i="3"/>
  <c r="BK238" i="3" s="1"/>
  <c r="Q238" i="3"/>
  <c r="R238" i="3"/>
  <c r="BL238" i="3" s="1"/>
  <c r="S238" i="3"/>
  <c r="T238" i="3"/>
  <c r="BM238" i="3" s="1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N238" i="3"/>
  <c r="M239" i="3"/>
  <c r="N239" i="3"/>
  <c r="O239" i="3"/>
  <c r="P239" i="3"/>
  <c r="BK239" i="3" s="1"/>
  <c r="Q239" i="3"/>
  <c r="R239" i="3"/>
  <c r="S239" i="3"/>
  <c r="T239" i="3"/>
  <c r="BM239" i="3" s="1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L239" i="3"/>
  <c r="M240" i="3"/>
  <c r="N240" i="3"/>
  <c r="O240" i="3"/>
  <c r="P240" i="3"/>
  <c r="BK240" i="3" s="1"/>
  <c r="Q240" i="3"/>
  <c r="R240" i="3"/>
  <c r="BL240" i="3" s="1"/>
  <c r="S240" i="3"/>
  <c r="T240" i="3"/>
  <c r="BM240" i="3" s="1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N240" i="3"/>
  <c r="M241" i="3"/>
  <c r="N241" i="3"/>
  <c r="O241" i="3"/>
  <c r="P241" i="3"/>
  <c r="BK241" i="3" s="1"/>
  <c r="Q241" i="3"/>
  <c r="R241" i="3"/>
  <c r="S241" i="3"/>
  <c r="T241" i="3"/>
  <c r="BM241" i="3" s="1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L241" i="3"/>
  <c r="M242" i="3"/>
  <c r="N242" i="3"/>
  <c r="O242" i="3"/>
  <c r="P242" i="3"/>
  <c r="BK242" i="3" s="1"/>
  <c r="Q242" i="3"/>
  <c r="R242" i="3"/>
  <c r="BL242" i="3" s="1"/>
  <c r="S242" i="3"/>
  <c r="T242" i="3"/>
  <c r="BM242" i="3" s="1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N242" i="3"/>
  <c r="M243" i="3"/>
  <c r="N243" i="3"/>
  <c r="O243" i="3"/>
  <c r="P243" i="3"/>
  <c r="BK243" i="3" s="1"/>
  <c r="Q243" i="3"/>
  <c r="R243" i="3"/>
  <c r="S243" i="3"/>
  <c r="T243" i="3"/>
  <c r="BM243" i="3" s="1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L243" i="3"/>
  <c r="M244" i="3"/>
  <c r="N244" i="3"/>
  <c r="O244" i="3"/>
  <c r="P244" i="3"/>
  <c r="BK244" i="3" s="1"/>
  <c r="Q244" i="3"/>
  <c r="R244" i="3"/>
  <c r="BL244" i="3" s="1"/>
  <c r="S244" i="3"/>
  <c r="T244" i="3"/>
  <c r="BM244" i="3" s="1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N244" i="3"/>
  <c r="M245" i="3"/>
  <c r="N245" i="3"/>
  <c r="O245" i="3"/>
  <c r="P245" i="3"/>
  <c r="BK245" i="3" s="1"/>
  <c r="Q245" i="3"/>
  <c r="R245" i="3"/>
  <c r="S245" i="3"/>
  <c r="T245" i="3"/>
  <c r="BM245" i="3" s="1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L245" i="3"/>
  <c r="M246" i="3"/>
  <c r="N246" i="3"/>
  <c r="O246" i="3"/>
  <c r="P246" i="3"/>
  <c r="BK246" i="3" s="1"/>
  <c r="Q246" i="3"/>
  <c r="R246" i="3"/>
  <c r="BL246" i="3" s="1"/>
  <c r="S246" i="3"/>
  <c r="T246" i="3"/>
  <c r="BM246" i="3" s="1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N246" i="3"/>
  <c r="M247" i="3"/>
  <c r="N247" i="3"/>
  <c r="O247" i="3"/>
  <c r="P247" i="3"/>
  <c r="BK247" i="3" s="1"/>
  <c r="Q247" i="3"/>
  <c r="R247" i="3"/>
  <c r="S247" i="3"/>
  <c r="T247" i="3"/>
  <c r="BM247" i="3" s="1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L247" i="3"/>
  <c r="M248" i="3"/>
  <c r="N248" i="3"/>
  <c r="O248" i="3"/>
  <c r="P248" i="3"/>
  <c r="BK248" i="3" s="1"/>
  <c r="Q248" i="3"/>
  <c r="R248" i="3"/>
  <c r="BL248" i="3" s="1"/>
  <c r="S248" i="3"/>
  <c r="T248" i="3"/>
  <c r="BM248" i="3" s="1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N248" i="3"/>
  <c r="M249" i="3"/>
  <c r="N249" i="3"/>
  <c r="O249" i="3"/>
  <c r="P249" i="3"/>
  <c r="BK249" i="3" s="1"/>
  <c r="Q249" i="3"/>
  <c r="R249" i="3"/>
  <c r="S249" i="3"/>
  <c r="T249" i="3"/>
  <c r="BM249" i="3" s="1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L249" i="3"/>
  <c r="M250" i="3"/>
  <c r="N250" i="3"/>
  <c r="O250" i="3"/>
  <c r="P250" i="3"/>
  <c r="BK250" i="3" s="1"/>
  <c r="Q250" i="3"/>
  <c r="R250" i="3"/>
  <c r="BL250" i="3" s="1"/>
  <c r="S250" i="3"/>
  <c r="T250" i="3"/>
  <c r="BM250" i="3" s="1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N250" i="3"/>
  <c r="M251" i="3"/>
  <c r="N251" i="3"/>
  <c r="O251" i="3"/>
  <c r="P251" i="3"/>
  <c r="BK251" i="3" s="1"/>
  <c r="Q251" i="3"/>
  <c r="R251" i="3"/>
  <c r="S251" i="3"/>
  <c r="T251" i="3"/>
  <c r="BM251" i="3" s="1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L251" i="3"/>
  <c r="M252" i="3"/>
  <c r="N252" i="3"/>
  <c r="O252" i="3"/>
  <c r="P252" i="3"/>
  <c r="BK252" i="3" s="1"/>
  <c r="Q252" i="3"/>
  <c r="R252" i="3"/>
  <c r="BL252" i="3" s="1"/>
  <c r="S252" i="3"/>
  <c r="T252" i="3"/>
  <c r="BM252" i="3" s="1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N252" i="3"/>
  <c r="M253" i="3"/>
  <c r="N253" i="3"/>
  <c r="O253" i="3"/>
  <c r="P253" i="3"/>
  <c r="BK253" i="3" s="1"/>
  <c r="Q253" i="3"/>
  <c r="R253" i="3"/>
  <c r="S253" i="3"/>
  <c r="T253" i="3"/>
  <c r="BM253" i="3" s="1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L253" i="3"/>
  <c r="M254" i="3"/>
  <c r="N254" i="3"/>
  <c r="O254" i="3"/>
  <c r="P254" i="3"/>
  <c r="BK254" i="3" s="1"/>
  <c r="Q254" i="3"/>
  <c r="R254" i="3"/>
  <c r="BL254" i="3" s="1"/>
  <c r="S254" i="3"/>
  <c r="T254" i="3"/>
  <c r="BM254" i="3" s="1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N254" i="3"/>
  <c r="M255" i="3"/>
  <c r="N255" i="3"/>
  <c r="O255" i="3"/>
  <c r="P255" i="3"/>
  <c r="BK255" i="3" s="1"/>
  <c r="Q255" i="3"/>
  <c r="R255" i="3"/>
  <c r="S255" i="3"/>
  <c r="T255" i="3"/>
  <c r="BM255" i="3" s="1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L255" i="3"/>
  <c r="M256" i="3"/>
  <c r="N256" i="3"/>
  <c r="O256" i="3"/>
  <c r="P256" i="3"/>
  <c r="BK256" i="3" s="1"/>
  <c r="Q256" i="3"/>
  <c r="R256" i="3"/>
  <c r="BL256" i="3" s="1"/>
  <c r="S256" i="3"/>
  <c r="T256" i="3"/>
  <c r="BM256" i="3" s="1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N256" i="3"/>
  <c r="M257" i="3"/>
  <c r="N257" i="3"/>
  <c r="O257" i="3"/>
  <c r="P257" i="3"/>
  <c r="BK257" i="3" s="1"/>
  <c r="Q257" i="3"/>
  <c r="R257" i="3"/>
  <c r="S257" i="3"/>
  <c r="T257" i="3"/>
  <c r="BM257" i="3" s="1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L257" i="3"/>
  <c r="M258" i="3"/>
  <c r="N258" i="3"/>
  <c r="O258" i="3"/>
  <c r="P258" i="3"/>
  <c r="BK258" i="3" s="1"/>
  <c r="Q258" i="3"/>
  <c r="R258" i="3"/>
  <c r="BL258" i="3" s="1"/>
  <c r="S258" i="3"/>
  <c r="T258" i="3"/>
  <c r="BM258" i="3" s="1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N258" i="3"/>
  <c r="M259" i="3"/>
  <c r="N259" i="3"/>
  <c r="O259" i="3"/>
  <c r="P259" i="3"/>
  <c r="BK259" i="3" s="1"/>
  <c r="Q259" i="3"/>
  <c r="R259" i="3"/>
  <c r="S259" i="3"/>
  <c r="T259" i="3"/>
  <c r="BM259" i="3" s="1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L259" i="3"/>
  <c r="M260" i="3"/>
  <c r="N260" i="3"/>
  <c r="O260" i="3"/>
  <c r="P260" i="3"/>
  <c r="BK260" i="3" s="1"/>
  <c r="Q260" i="3"/>
  <c r="R260" i="3"/>
  <c r="BL260" i="3" s="1"/>
  <c r="S260" i="3"/>
  <c r="T260" i="3"/>
  <c r="BM260" i="3" s="1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N260" i="3"/>
  <c r="M261" i="3"/>
  <c r="N261" i="3"/>
  <c r="O261" i="3"/>
  <c r="P261" i="3"/>
  <c r="BK261" i="3" s="1"/>
  <c r="Q261" i="3"/>
  <c r="R261" i="3"/>
  <c r="S261" i="3"/>
  <c r="T261" i="3"/>
  <c r="BM261" i="3" s="1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L261" i="3"/>
  <c r="M262" i="3"/>
  <c r="N262" i="3"/>
  <c r="O262" i="3"/>
  <c r="P262" i="3"/>
  <c r="BK262" i="3" s="1"/>
  <c r="Q262" i="3"/>
  <c r="R262" i="3"/>
  <c r="BL262" i="3" s="1"/>
  <c r="S262" i="3"/>
  <c r="T262" i="3"/>
  <c r="BM262" i="3" s="1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N262" i="3"/>
  <c r="M263" i="3"/>
  <c r="N263" i="3"/>
  <c r="O263" i="3"/>
  <c r="P263" i="3"/>
  <c r="BK263" i="3" s="1"/>
  <c r="Q263" i="3"/>
  <c r="R263" i="3"/>
  <c r="S263" i="3"/>
  <c r="T263" i="3"/>
  <c r="BM263" i="3" s="1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L263" i="3"/>
  <c r="M264" i="3"/>
  <c r="N264" i="3"/>
  <c r="O264" i="3"/>
  <c r="P264" i="3"/>
  <c r="BK264" i="3" s="1"/>
  <c r="Q264" i="3"/>
  <c r="R264" i="3"/>
  <c r="BL264" i="3" s="1"/>
  <c r="S264" i="3"/>
  <c r="T264" i="3"/>
  <c r="BM264" i="3" s="1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N264" i="3"/>
  <c r="M265" i="3"/>
  <c r="N265" i="3"/>
  <c r="O265" i="3"/>
  <c r="P265" i="3"/>
  <c r="BK265" i="3" s="1"/>
  <c r="Q265" i="3"/>
  <c r="R265" i="3"/>
  <c r="S265" i="3"/>
  <c r="T265" i="3"/>
  <c r="BM265" i="3" s="1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L265" i="3"/>
  <c r="M266" i="3"/>
  <c r="N266" i="3"/>
  <c r="O266" i="3"/>
  <c r="P266" i="3"/>
  <c r="BK266" i="3" s="1"/>
  <c r="Q266" i="3"/>
  <c r="R266" i="3"/>
  <c r="BL266" i="3" s="1"/>
  <c r="S266" i="3"/>
  <c r="T266" i="3"/>
  <c r="BM266" i="3" s="1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N266" i="3"/>
  <c r="M267" i="3"/>
  <c r="N267" i="3"/>
  <c r="O267" i="3"/>
  <c r="P267" i="3"/>
  <c r="BK267" i="3" s="1"/>
  <c r="Q267" i="3"/>
  <c r="R267" i="3"/>
  <c r="S267" i="3"/>
  <c r="T267" i="3"/>
  <c r="BM267" i="3" s="1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L267" i="3"/>
  <c r="M268" i="3"/>
  <c r="N268" i="3"/>
  <c r="O268" i="3"/>
  <c r="P268" i="3"/>
  <c r="BK268" i="3" s="1"/>
  <c r="Q268" i="3"/>
  <c r="R268" i="3"/>
  <c r="BL268" i="3" s="1"/>
  <c r="S268" i="3"/>
  <c r="T268" i="3"/>
  <c r="BM268" i="3" s="1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N268" i="3"/>
  <c r="M269" i="3"/>
  <c r="N269" i="3"/>
  <c r="O269" i="3"/>
  <c r="P269" i="3"/>
  <c r="BK269" i="3" s="1"/>
  <c r="Q269" i="3"/>
  <c r="R269" i="3"/>
  <c r="S269" i="3"/>
  <c r="T269" i="3"/>
  <c r="BM269" i="3" s="1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L269" i="3" s="1"/>
  <c r="BI269" i="3"/>
  <c r="M270" i="3"/>
  <c r="N270" i="3"/>
  <c r="O270" i="3"/>
  <c r="P270" i="3"/>
  <c r="BK270" i="3" s="1"/>
  <c r="Q270" i="3"/>
  <c r="R270" i="3"/>
  <c r="BL270" i="3" s="1"/>
  <c r="S270" i="3"/>
  <c r="T270" i="3"/>
  <c r="BM270" i="3" s="1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N270" i="3"/>
  <c r="M271" i="3"/>
  <c r="N271" i="3"/>
  <c r="O271" i="3"/>
  <c r="P271" i="3"/>
  <c r="BK271" i="3" s="1"/>
  <c r="Q271" i="3"/>
  <c r="R271" i="3"/>
  <c r="S271" i="3"/>
  <c r="T271" i="3"/>
  <c r="BM271" i="3" s="1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L271" i="3"/>
  <c r="BK272" i="3"/>
  <c r="BL272" i="3"/>
  <c r="BM272" i="3"/>
  <c r="BB272" i="3"/>
  <c r="BC272" i="3"/>
  <c r="BD272" i="3"/>
  <c r="BE272" i="3"/>
  <c r="BF272" i="3"/>
  <c r="BG272" i="3"/>
  <c r="BH272" i="3"/>
  <c r="BI272" i="3"/>
  <c r="BJ272" i="3"/>
  <c r="BN272" i="3"/>
  <c r="E197" i="3"/>
  <c r="F197" i="3"/>
  <c r="G197" i="3"/>
  <c r="H197" i="3"/>
  <c r="I197" i="3"/>
  <c r="J197" i="3"/>
  <c r="K197" i="3"/>
  <c r="L197" i="3"/>
  <c r="E198" i="3"/>
  <c r="K198" i="3" s="1"/>
  <c r="F198" i="3"/>
  <c r="G198" i="3"/>
  <c r="H198" i="3"/>
  <c r="I198" i="3"/>
  <c r="J198" i="3"/>
  <c r="L198" i="3"/>
  <c r="E199" i="3"/>
  <c r="K199" i="3" s="1"/>
  <c r="F199" i="3"/>
  <c r="G199" i="3"/>
  <c r="H199" i="3"/>
  <c r="I199" i="3"/>
  <c r="J199" i="3"/>
  <c r="L199" i="3"/>
  <c r="E200" i="3"/>
  <c r="K200" i="3" s="1"/>
  <c r="F200" i="3"/>
  <c r="G200" i="3"/>
  <c r="H200" i="3"/>
  <c r="I200" i="3"/>
  <c r="J200" i="3"/>
  <c r="L200" i="3"/>
  <c r="E201" i="3"/>
  <c r="K201" i="3" s="1"/>
  <c r="F201" i="3"/>
  <c r="G201" i="3"/>
  <c r="H201" i="3"/>
  <c r="I201" i="3"/>
  <c r="J201" i="3"/>
  <c r="L201" i="3"/>
  <c r="E202" i="3"/>
  <c r="K202" i="3" s="1"/>
  <c r="F202" i="3"/>
  <c r="G202" i="3"/>
  <c r="H202" i="3"/>
  <c r="I202" i="3"/>
  <c r="J202" i="3"/>
  <c r="L202" i="3"/>
  <c r="E203" i="3"/>
  <c r="K203" i="3" s="1"/>
  <c r="F203" i="3"/>
  <c r="G203" i="3"/>
  <c r="H203" i="3"/>
  <c r="I203" i="3"/>
  <c r="J203" i="3"/>
  <c r="L203" i="3"/>
  <c r="E204" i="3"/>
  <c r="K204" i="3" s="1"/>
  <c r="F204" i="3"/>
  <c r="G204" i="3"/>
  <c r="H204" i="3"/>
  <c r="I204" i="3"/>
  <c r="J204" i="3"/>
  <c r="L204" i="3"/>
  <c r="E205" i="3"/>
  <c r="K205" i="3" s="1"/>
  <c r="F205" i="3"/>
  <c r="G205" i="3"/>
  <c r="H205" i="3"/>
  <c r="I205" i="3"/>
  <c r="J205" i="3"/>
  <c r="L205" i="3"/>
  <c r="E206" i="3"/>
  <c r="K206" i="3" s="1"/>
  <c r="F206" i="3"/>
  <c r="G206" i="3"/>
  <c r="H206" i="3"/>
  <c r="I206" i="3"/>
  <c r="J206" i="3"/>
  <c r="L206" i="3"/>
  <c r="E207" i="3"/>
  <c r="K207" i="3" s="1"/>
  <c r="F207" i="3"/>
  <c r="G207" i="3"/>
  <c r="H207" i="3"/>
  <c r="I207" i="3"/>
  <c r="J207" i="3"/>
  <c r="L207" i="3"/>
  <c r="E208" i="3"/>
  <c r="K208" i="3" s="1"/>
  <c r="F208" i="3"/>
  <c r="G208" i="3"/>
  <c r="H208" i="3"/>
  <c r="I208" i="3"/>
  <c r="J208" i="3"/>
  <c r="L208" i="3"/>
  <c r="E209" i="3"/>
  <c r="K209" i="3" s="1"/>
  <c r="F209" i="3"/>
  <c r="G209" i="3"/>
  <c r="H209" i="3"/>
  <c r="I209" i="3"/>
  <c r="J209" i="3"/>
  <c r="L209" i="3"/>
  <c r="E210" i="3"/>
  <c r="K210" i="3" s="1"/>
  <c r="F210" i="3"/>
  <c r="G210" i="3"/>
  <c r="H210" i="3"/>
  <c r="I210" i="3"/>
  <c r="J210" i="3"/>
  <c r="L210" i="3"/>
  <c r="E211" i="3"/>
  <c r="K211" i="3" s="1"/>
  <c r="F211" i="3"/>
  <c r="G211" i="3"/>
  <c r="H211" i="3"/>
  <c r="I211" i="3"/>
  <c r="J211" i="3"/>
  <c r="L211" i="3"/>
  <c r="E212" i="3"/>
  <c r="K212" i="3" s="1"/>
  <c r="F212" i="3"/>
  <c r="G212" i="3"/>
  <c r="H212" i="3"/>
  <c r="I212" i="3"/>
  <c r="J212" i="3"/>
  <c r="L212" i="3"/>
  <c r="E213" i="3"/>
  <c r="K213" i="3" s="1"/>
  <c r="F213" i="3"/>
  <c r="G213" i="3"/>
  <c r="H213" i="3"/>
  <c r="I213" i="3"/>
  <c r="J213" i="3"/>
  <c r="L213" i="3"/>
  <c r="E214" i="3"/>
  <c r="K214" i="3" s="1"/>
  <c r="F214" i="3"/>
  <c r="G214" i="3"/>
  <c r="H214" i="3"/>
  <c r="I214" i="3"/>
  <c r="J214" i="3"/>
  <c r="L214" i="3"/>
  <c r="E215" i="3"/>
  <c r="K215" i="3" s="1"/>
  <c r="F215" i="3"/>
  <c r="G215" i="3"/>
  <c r="H215" i="3"/>
  <c r="I215" i="3"/>
  <c r="J215" i="3"/>
  <c r="L215" i="3"/>
  <c r="E216" i="3"/>
  <c r="K216" i="3" s="1"/>
  <c r="F216" i="3"/>
  <c r="G216" i="3"/>
  <c r="H216" i="3"/>
  <c r="I216" i="3"/>
  <c r="J216" i="3"/>
  <c r="L216" i="3"/>
  <c r="E217" i="3"/>
  <c r="K217" i="3" s="1"/>
  <c r="F217" i="3"/>
  <c r="G217" i="3"/>
  <c r="H217" i="3"/>
  <c r="I217" i="3"/>
  <c r="J217" i="3"/>
  <c r="L217" i="3"/>
  <c r="E218" i="3"/>
  <c r="K218" i="3" s="1"/>
  <c r="F218" i="3"/>
  <c r="G218" i="3"/>
  <c r="H218" i="3"/>
  <c r="I218" i="3"/>
  <c r="J218" i="3"/>
  <c r="L218" i="3"/>
  <c r="E219" i="3"/>
  <c r="K219" i="3" s="1"/>
  <c r="F219" i="3"/>
  <c r="G219" i="3"/>
  <c r="H219" i="3"/>
  <c r="I219" i="3"/>
  <c r="J219" i="3"/>
  <c r="L219" i="3"/>
  <c r="E220" i="3"/>
  <c r="K220" i="3" s="1"/>
  <c r="F220" i="3"/>
  <c r="G220" i="3"/>
  <c r="H220" i="3"/>
  <c r="I220" i="3"/>
  <c r="J220" i="3"/>
  <c r="L220" i="3"/>
  <c r="E221" i="3"/>
  <c r="K221" i="3" s="1"/>
  <c r="F221" i="3"/>
  <c r="G221" i="3"/>
  <c r="H221" i="3"/>
  <c r="I221" i="3"/>
  <c r="J221" i="3"/>
  <c r="L221" i="3"/>
  <c r="E222" i="3"/>
  <c r="K222" i="3" s="1"/>
  <c r="F222" i="3"/>
  <c r="G222" i="3"/>
  <c r="H222" i="3"/>
  <c r="I222" i="3"/>
  <c r="J222" i="3"/>
  <c r="L222" i="3"/>
  <c r="E223" i="3"/>
  <c r="K223" i="3" s="1"/>
  <c r="F223" i="3"/>
  <c r="G223" i="3"/>
  <c r="H223" i="3"/>
  <c r="I223" i="3"/>
  <c r="J223" i="3"/>
  <c r="L223" i="3"/>
  <c r="E224" i="3"/>
  <c r="K224" i="3" s="1"/>
  <c r="F224" i="3"/>
  <c r="G224" i="3"/>
  <c r="H224" i="3"/>
  <c r="I224" i="3"/>
  <c r="J224" i="3"/>
  <c r="L224" i="3"/>
  <c r="E225" i="3"/>
  <c r="K225" i="3" s="1"/>
  <c r="F225" i="3"/>
  <c r="G225" i="3"/>
  <c r="H225" i="3"/>
  <c r="I225" i="3"/>
  <c r="J225" i="3"/>
  <c r="L225" i="3"/>
  <c r="E226" i="3"/>
  <c r="K226" i="3" s="1"/>
  <c r="F226" i="3"/>
  <c r="G226" i="3"/>
  <c r="H226" i="3"/>
  <c r="I226" i="3"/>
  <c r="J226" i="3"/>
  <c r="L226" i="3"/>
  <c r="E227" i="3"/>
  <c r="K227" i="3" s="1"/>
  <c r="F227" i="3"/>
  <c r="G227" i="3"/>
  <c r="H227" i="3"/>
  <c r="I227" i="3"/>
  <c r="J227" i="3"/>
  <c r="L227" i="3"/>
  <c r="E228" i="3"/>
  <c r="K228" i="3" s="1"/>
  <c r="F228" i="3"/>
  <c r="G228" i="3"/>
  <c r="H228" i="3"/>
  <c r="I228" i="3"/>
  <c r="J228" i="3"/>
  <c r="L228" i="3"/>
  <c r="E229" i="3"/>
  <c r="K229" i="3" s="1"/>
  <c r="F229" i="3"/>
  <c r="G229" i="3"/>
  <c r="H229" i="3"/>
  <c r="I229" i="3"/>
  <c r="J229" i="3"/>
  <c r="L229" i="3"/>
  <c r="E230" i="3"/>
  <c r="K230" i="3" s="1"/>
  <c r="F230" i="3"/>
  <c r="G230" i="3"/>
  <c r="H230" i="3"/>
  <c r="I230" i="3"/>
  <c r="J230" i="3"/>
  <c r="L230" i="3"/>
  <c r="E231" i="3"/>
  <c r="K231" i="3" s="1"/>
  <c r="F231" i="3"/>
  <c r="G231" i="3"/>
  <c r="H231" i="3"/>
  <c r="I231" i="3"/>
  <c r="J231" i="3"/>
  <c r="L231" i="3"/>
  <c r="E232" i="3"/>
  <c r="K232" i="3" s="1"/>
  <c r="F232" i="3"/>
  <c r="G232" i="3"/>
  <c r="H232" i="3"/>
  <c r="I232" i="3"/>
  <c r="J232" i="3"/>
  <c r="L232" i="3"/>
  <c r="E233" i="3"/>
  <c r="K233" i="3" s="1"/>
  <c r="F233" i="3"/>
  <c r="G233" i="3"/>
  <c r="H233" i="3"/>
  <c r="I233" i="3"/>
  <c r="J233" i="3"/>
  <c r="L233" i="3"/>
  <c r="E234" i="3"/>
  <c r="K234" i="3" s="1"/>
  <c r="F234" i="3"/>
  <c r="G234" i="3"/>
  <c r="H234" i="3"/>
  <c r="I234" i="3"/>
  <c r="J234" i="3"/>
  <c r="L234" i="3"/>
  <c r="E235" i="3"/>
  <c r="K235" i="3" s="1"/>
  <c r="F235" i="3"/>
  <c r="G235" i="3"/>
  <c r="H235" i="3"/>
  <c r="I235" i="3"/>
  <c r="J235" i="3"/>
  <c r="L235" i="3"/>
  <c r="E236" i="3"/>
  <c r="K236" i="3" s="1"/>
  <c r="F236" i="3"/>
  <c r="G236" i="3"/>
  <c r="H236" i="3"/>
  <c r="I236" i="3"/>
  <c r="J236" i="3"/>
  <c r="L236" i="3"/>
  <c r="E237" i="3"/>
  <c r="K237" i="3" s="1"/>
  <c r="F237" i="3"/>
  <c r="G237" i="3"/>
  <c r="H237" i="3"/>
  <c r="I237" i="3"/>
  <c r="J237" i="3"/>
  <c r="L237" i="3"/>
  <c r="E238" i="3"/>
  <c r="K238" i="3" s="1"/>
  <c r="F238" i="3"/>
  <c r="G238" i="3"/>
  <c r="H238" i="3"/>
  <c r="I238" i="3"/>
  <c r="J238" i="3"/>
  <c r="L238" i="3"/>
  <c r="E239" i="3"/>
  <c r="K239" i="3" s="1"/>
  <c r="F239" i="3"/>
  <c r="G239" i="3"/>
  <c r="H239" i="3"/>
  <c r="I239" i="3"/>
  <c r="J239" i="3"/>
  <c r="L239" i="3"/>
  <c r="E240" i="3"/>
  <c r="K240" i="3" s="1"/>
  <c r="F240" i="3"/>
  <c r="G240" i="3"/>
  <c r="H240" i="3"/>
  <c r="I240" i="3"/>
  <c r="J240" i="3"/>
  <c r="L240" i="3"/>
  <c r="E241" i="3"/>
  <c r="K241" i="3" s="1"/>
  <c r="F241" i="3"/>
  <c r="G241" i="3"/>
  <c r="H241" i="3"/>
  <c r="I241" i="3"/>
  <c r="J241" i="3"/>
  <c r="L241" i="3"/>
  <c r="E242" i="3"/>
  <c r="K242" i="3" s="1"/>
  <c r="F242" i="3"/>
  <c r="G242" i="3"/>
  <c r="H242" i="3"/>
  <c r="I242" i="3"/>
  <c r="J242" i="3"/>
  <c r="L242" i="3"/>
  <c r="E243" i="3"/>
  <c r="K243" i="3" s="1"/>
  <c r="F243" i="3"/>
  <c r="G243" i="3"/>
  <c r="H243" i="3"/>
  <c r="I243" i="3"/>
  <c r="J243" i="3"/>
  <c r="L243" i="3"/>
  <c r="E244" i="3"/>
  <c r="K244" i="3" s="1"/>
  <c r="F244" i="3"/>
  <c r="G244" i="3"/>
  <c r="H244" i="3"/>
  <c r="I244" i="3"/>
  <c r="J244" i="3"/>
  <c r="L244" i="3"/>
  <c r="E245" i="3"/>
  <c r="K245" i="3" s="1"/>
  <c r="F245" i="3"/>
  <c r="G245" i="3"/>
  <c r="H245" i="3"/>
  <c r="I245" i="3"/>
  <c r="J245" i="3"/>
  <c r="L245" i="3"/>
  <c r="E246" i="3"/>
  <c r="K246" i="3" s="1"/>
  <c r="F246" i="3"/>
  <c r="G246" i="3"/>
  <c r="H246" i="3"/>
  <c r="I246" i="3"/>
  <c r="J246" i="3"/>
  <c r="L246" i="3"/>
  <c r="E247" i="3"/>
  <c r="K247" i="3" s="1"/>
  <c r="F247" i="3"/>
  <c r="G247" i="3"/>
  <c r="H247" i="3"/>
  <c r="I247" i="3"/>
  <c r="J247" i="3"/>
  <c r="L247" i="3"/>
  <c r="E248" i="3"/>
  <c r="K248" i="3" s="1"/>
  <c r="F248" i="3"/>
  <c r="G248" i="3"/>
  <c r="H248" i="3"/>
  <c r="I248" i="3"/>
  <c r="J248" i="3"/>
  <c r="L248" i="3"/>
  <c r="E249" i="3"/>
  <c r="K249" i="3" s="1"/>
  <c r="F249" i="3"/>
  <c r="G249" i="3"/>
  <c r="H249" i="3"/>
  <c r="I249" i="3"/>
  <c r="J249" i="3"/>
  <c r="L249" i="3"/>
  <c r="E250" i="3"/>
  <c r="K250" i="3" s="1"/>
  <c r="F250" i="3"/>
  <c r="G250" i="3"/>
  <c r="H250" i="3"/>
  <c r="I250" i="3"/>
  <c r="J250" i="3"/>
  <c r="L250" i="3"/>
  <c r="E251" i="3"/>
  <c r="K251" i="3" s="1"/>
  <c r="F251" i="3"/>
  <c r="G251" i="3"/>
  <c r="H251" i="3"/>
  <c r="I251" i="3"/>
  <c r="J251" i="3"/>
  <c r="L251" i="3"/>
  <c r="E252" i="3"/>
  <c r="K252" i="3" s="1"/>
  <c r="F252" i="3"/>
  <c r="G252" i="3"/>
  <c r="H252" i="3"/>
  <c r="I252" i="3"/>
  <c r="J252" i="3"/>
  <c r="L252" i="3" s="1"/>
  <c r="E253" i="3"/>
  <c r="K253" i="3" s="1"/>
  <c r="F253" i="3"/>
  <c r="G253" i="3"/>
  <c r="H253" i="3"/>
  <c r="I253" i="3"/>
  <c r="J253" i="3"/>
  <c r="L253" i="3" s="1"/>
  <c r="E254" i="3"/>
  <c r="K254" i="3" s="1"/>
  <c r="F254" i="3"/>
  <c r="G254" i="3"/>
  <c r="H254" i="3"/>
  <c r="I254" i="3"/>
  <c r="J254" i="3"/>
  <c r="L254" i="3" s="1"/>
  <c r="E255" i="3"/>
  <c r="K255" i="3" s="1"/>
  <c r="F255" i="3"/>
  <c r="G255" i="3"/>
  <c r="H255" i="3"/>
  <c r="I255" i="3"/>
  <c r="J255" i="3"/>
  <c r="L255" i="3" s="1"/>
  <c r="E256" i="3"/>
  <c r="K256" i="3" s="1"/>
  <c r="F256" i="3"/>
  <c r="G256" i="3"/>
  <c r="H256" i="3"/>
  <c r="I256" i="3"/>
  <c r="J256" i="3"/>
  <c r="L256" i="3" s="1"/>
  <c r="E257" i="3"/>
  <c r="K257" i="3" s="1"/>
  <c r="F257" i="3"/>
  <c r="G257" i="3"/>
  <c r="H257" i="3"/>
  <c r="I257" i="3"/>
  <c r="J257" i="3"/>
  <c r="L257" i="3" s="1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L262" i="3" s="1"/>
  <c r="I262" i="3"/>
  <c r="J262" i="3"/>
  <c r="E263" i="3"/>
  <c r="K263" i="3" s="1"/>
  <c r="F263" i="3"/>
  <c r="G263" i="3"/>
  <c r="H263" i="3"/>
  <c r="I263" i="3"/>
  <c r="L263" i="3" s="1"/>
  <c r="J263" i="3"/>
  <c r="E264" i="3"/>
  <c r="F264" i="3"/>
  <c r="G264" i="3"/>
  <c r="H264" i="3"/>
  <c r="L264" i="3" s="1"/>
  <c r="I264" i="3"/>
  <c r="J264" i="3"/>
  <c r="E265" i="3"/>
  <c r="K265" i="3" s="1"/>
  <c r="F265" i="3"/>
  <c r="G265" i="3"/>
  <c r="H265" i="3"/>
  <c r="I265" i="3"/>
  <c r="J265" i="3"/>
  <c r="L265" i="3"/>
  <c r="E266" i="3"/>
  <c r="F266" i="3"/>
  <c r="G266" i="3"/>
  <c r="H266" i="3"/>
  <c r="L266" i="3" s="1"/>
  <c r="I266" i="3"/>
  <c r="J266" i="3"/>
  <c r="E267" i="3"/>
  <c r="K267" i="3" s="1"/>
  <c r="F267" i="3"/>
  <c r="G267" i="3"/>
  <c r="H267" i="3"/>
  <c r="I267" i="3"/>
  <c r="J267" i="3"/>
  <c r="L267" i="3"/>
  <c r="E268" i="3"/>
  <c r="F268" i="3"/>
  <c r="G268" i="3"/>
  <c r="H268" i="3"/>
  <c r="L268" i="3" s="1"/>
  <c r="I268" i="3"/>
  <c r="J268" i="3"/>
  <c r="E269" i="3"/>
  <c r="K269" i="3" s="1"/>
  <c r="F269" i="3"/>
  <c r="G269" i="3"/>
  <c r="H269" i="3"/>
  <c r="I269" i="3"/>
  <c r="L269" i="3" s="1"/>
  <c r="J269" i="3"/>
  <c r="E270" i="3"/>
  <c r="F270" i="3"/>
  <c r="G270" i="3"/>
  <c r="H270" i="3"/>
  <c r="L270" i="3" s="1"/>
  <c r="I270" i="3"/>
  <c r="J270" i="3"/>
  <c r="E271" i="3"/>
  <c r="K271" i="3" s="1"/>
  <c r="F271" i="3"/>
  <c r="G271" i="3"/>
  <c r="H271" i="3"/>
  <c r="I271" i="3"/>
  <c r="J271" i="3"/>
  <c r="L271" i="3"/>
  <c r="E272" i="3"/>
  <c r="F272" i="3"/>
  <c r="G272" i="3"/>
  <c r="H272" i="3"/>
  <c r="L272" i="3" s="1"/>
  <c r="I272" i="3"/>
  <c r="J272" i="3"/>
  <c r="E190" i="3"/>
  <c r="F190" i="3"/>
  <c r="G190" i="3"/>
  <c r="H190" i="3"/>
  <c r="I190" i="3"/>
  <c r="J190" i="3"/>
  <c r="K190" i="3"/>
  <c r="L190" i="3"/>
  <c r="E191" i="3"/>
  <c r="K191" i="3" s="1"/>
  <c r="F191" i="3"/>
  <c r="G191" i="3"/>
  <c r="H191" i="3"/>
  <c r="I191" i="3"/>
  <c r="J191" i="3"/>
  <c r="L191" i="3"/>
  <c r="E192" i="3"/>
  <c r="K192" i="3" s="1"/>
  <c r="F192" i="3"/>
  <c r="G192" i="3"/>
  <c r="H192" i="3"/>
  <c r="I192" i="3"/>
  <c r="J192" i="3"/>
  <c r="L192" i="3"/>
  <c r="E193" i="3"/>
  <c r="K193" i="3" s="1"/>
  <c r="F193" i="3"/>
  <c r="G193" i="3"/>
  <c r="H193" i="3"/>
  <c r="I193" i="3"/>
  <c r="J193" i="3"/>
  <c r="L193" i="3"/>
  <c r="E194" i="3"/>
  <c r="K194" i="3" s="1"/>
  <c r="F194" i="3"/>
  <c r="G194" i="3"/>
  <c r="H194" i="3"/>
  <c r="I194" i="3"/>
  <c r="J194" i="3"/>
  <c r="L194" i="3"/>
  <c r="E195" i="3"/>
  <c r="K195" i="3" s="1"/>
  <c r="F195" i="3"/>
  <c r="G195" i="3"/>
  <c r="H195" i="3"/>
  <c r="L195" i="3" s="1"/>
  <c r="I195" i="3"/>
  <c r="J195" i="3"/>
  <c r="E196" i="3"/>
  <c r="K196" i="3" s="1"/>
  <c r="F196" i="3"/>
  <c r="G196" i="3"/>
  <c r="H196" i="3"/>
  <c r="L196" i="3" s="1"/>
  <c r="I196" i="3"/>
  <c r="J196" i="3"/>
  <c r="BN271" i="3" l="1"/>
  <c r="BN269" i="3"/>
  <c r="BJ269" i="3"/>
  <c r="BN267" i="3"/>
  <c r="BJ267" i="3"/>
  <c r="BN265" i="3"/>
  <c r="BJ265" i="3"/>
  <c r="BN263" i="3"/>
  <c r="BJ263" i="3"/>
  <c r="BN261" i="3"/>
  <c r="BJ261" i="3"/>
  <c r="BN259" i="3"/>
  <c r="BJ259" i="3"/>
  <c r="BN257" i="3"/>
  <c r="BJ257" i="3"/>
  <c r="BN255" i="3"/>
  <c r="BJ255" i="3"/>
  <c r="BN253" i="3"/>
  <c r="BJ253" i="3"/>
  <c r="BN251" i="3"/>
  <c r="BJ251" i="3"/>
  <c r="BN249" i="3"/>
  <c r="BJ249" i="3"/>
  <c r="BN247" i="3"/>
  <c r="BJ247" i="3"/>
  <c r="BN245" i="3"/>
  <c r="BJ245" i="3"/>
  <c r="BN243" i="3"/>
  <c r="BJ243" i="3"/>
  <c r="BN241" i="3"/>
  <c r="BJ241" i="3"/>
  <c r="BN239" i="3"/>
  <c r="BJ239" i="3"/>
  <c r="BN237" i="3"/>
  <c r="BJ237" i="3"/>
  <c r="BJ271" i="3"/>
  <c r="BM233" i="3"/>
  <c r="BM227" i="3"/>
  <c r="BM225" i="3"/>
  <c r="BM221" i="3"/>
  <c r="BM219" i="3"/>
  <c r="BM217" i="3"/>
  <c r="BM215" i="3"/>
  <c r="K270" i="3"/>
  <c r="K266" i="3"/>
  <c r="K262" i="3"/>
  <c r="L260" i="3"/>
  <c r="K260" i="3"/>
  <c r="L258" i="3"/>
  <c r="K258" i="3"/>
  <c r="K272" i="3"/>
  <c r="K268" i="3"/>
  <c r="K264" i="3"/>
  <c r="L261" i="3"/>
  <c r="K261" i="3"/>
  <c r="L259" i="3"/>
  <c r="K259" i="3"/>
  <c r="E151" i="3"/>
  <c r="F151" i="3"/>
  <c r="G151" i="3"/>
  <c r="H151" i="3"/>
  <c r="I151" i="3"/>
  <c r="J151" i="3"/>
  <c r="E152" i="3"/>
  <c r="K152" i="3" s="1"/>
  <c r="F152" i="3"/>
  <c r="G152" i="3"/>
  <c r="H152" i="3"/>
  <c r="I152" i="3"/>
  <c r="J152" i="3"/>
  <c r="L152" i="3" s="1"/>
  <c r="E153" i="3"/>
  <c r="F153" i="3"/>
  <c r="G153" i="3"/>
  <c r="H153" i="3"/>
  <c r="I153" i="3"/>
  <c r="J153" i="3"/>
  <c r="E154" i="3"/>
  <c r="F154" i="3"/>
  <c r="G154" i="3"/>
  <c r="H154" i="3"/>
  <c r="L154" i="3" s="1"/>
  <c r="I154" i="3"/>
  <c r="J154" i="3"/>
  <c r="E155" i="3"/>
  <c r="F155" i="3"/>
  <c r="G155" i="3"/>
  <c r="H155" i="3"/>
  <c r="I155" i="3"/>
  <c r="J155" i="3"/>
  <c r="L155" i="3" s="1"/>
  <c r="E156" i="3"/>
  <c r="K156" i="3" s="1"/>
  <c r="F156" i="3"/>
  <c r="G156" i="3"/>
  <c r="H156" i="3"/>
  <c r="I156" i="3"/>
  <c r="J156" i="3"/>
  <c r="E157" i="3"/>
  <c r="F157" i="3"/>
  <c r="G157" i="3"/>
  <c r="H157" i="3"/>
  <c r="I157" i="3"/>
  <c r="J157" i="3"/>
  <c r="L157" i="3" s="1"/>
  <c r="E158" i="3"/>
  <c r="F158" i="3"/>
  <c r="G158" i="3"/>
  <c r="H158" i="3"/>
  <c r="L158" i="3" s="1"/>
  <c r="I158" i="3"/>
  <c r="J158" i="3"/>
  <c r="E159" i="3"/>
  <c r="K159" i="3" s="1"/>
  <c r="F159" i="3"/>
  <c r="G159" i="3"/>
  <c r="H159" i="3"/>
  <c r="I159" i="3"/>
  <c r="J159" i="3"/>
  <c r="L159" i="3" s="1"/>
  <c r="E160" i="3"/>
  <c r="F160" i="3"/>
  <c r="G160" i="3"/>
  <c r="H160" i="3"/>
  <c r="I160" i="3"/>
  <c r="J160" i="3"/>
  <c r="E161" i="3"/>
  <c r="F161" i="3"/>
  <c r="G161" i="3"/>
  <c r="H161" i="3"/>
  <c r="I161" i="3"/>
  <c r="J161" i="3"/>
  <c r="L161" i="3" s="1"/>
  <c r="E162" i="3"/>
  <c r="F162" i="3"/>
  <c r="G162" i="3"/>
  <c r="H162" i="3"/>
  <c r="L162" i="3" s="1"/>
  <c r="I162" i="3"/>
  <c r="J162" i="3"/>
  <c r="E163" i="3"/>
  <c r="K163" i="3" s="1"/>
  <c r="F163" i="3"/>
  <c r="G163" i="3"/>
  <c r="H163" i="3"/>
  <c r="I163" i="3"/>
  <c r="J163" i="3"/>
  <c r="E164" i="3"/>
  <c r="F164" i="3"/>
  <c r="G164" i="3"/>
  <c r="H164" i="3"/>
  <c r="I164" i="3"/>
  <c r="J164" i="3"/>
  <c r="L164" i="3" s="1"/>
  <c r="E165" i="3"/>
  <c r="F165" i="3"/>
  <c r="G165" i="3"/>
  <c r="H165" i="3"/>
  <c r="I165" i="3"/>
  <c r="J165" i="3"/>
  <c r="E166" i="3"/>
  <c r="F166" i="3"/>
  <c r="G166" i="3"/>
  <c r="H166" i="3"/>
  <c r="I166" i="3"/>
  <c r="J166" i="3"/>
  <c r="L166" i="3"/>
  <c r="E167" i="3"/>
  <c r="F167" i="3"/>
  <c r="G167" i="3"/>
  <c r="H167" i="3"/>
  <c r="I167" i="3"/>
  <c r="J167" i="3"/>
  <c r="E168" i="3"/>
  <c r="K168" i="3" s="1"/>
  <c r="F168" i="3"/>
  <c r="G168" i="3"/>
  <c r="H168" i="3"/>
  <c r="I168" i="3"/>
  <c r="J168" i="3"/>
  <c r="L168" i="3" s="1"/>
  <c r="E169" i="3"/>
  <c r="F169" i="3"/>
  <c r="G169" i="3"/>
  <c r="H169" i="3"/>
  <c r="I169" i="3"/>
  <c r="J169" i="3"/>
  <c r="E170" i="3"/>
  <c r="F170" i="3"/>
  <c r="G170" i="3"/>
  <c r="H170" i="3"/>
  <c r="L170" i="3" s="1"/>
  <c r="I170" i="3"/>
  <c r="J170" i="3"/>
  <c r="E171" i="3"/>
  <c r="F171" i="3"/>
  <c r="G171" i="3"/>
  <c r="H171" i="3"/>
  <c r="I171" i="3"/>
  <c r="J171" i="3"/>
  <c r="L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L173" i="3" s="1"/>
  <c r="E174" i="3"/>
  <c r="F174" i="3"/>
  <c r="G174" i="3"/>
  <c r="H174" i="3"/>
  <c r="L174" i="3" s="1"/>
  <c r="I174" i="3"/>
  <c r="J174" i="3"/>
  <c r="E175" i="3"/>
  <c r="K175" i="3" s="1"/>
  <c r="F175" i="3"/>
  <c r="G175" i="3"/>
  <c r="H175" i="3"/>
  <c r="L175" i="3" s="1"/>
  <c r="I175" i="3"/>
  <c r="J175" i="3"/>
  <c r="E176" i="3"/>
  <c r="K176" i="3" s="1"/>
  <c r="F176" i="3"/>
  <c r="G176" i="3"/>
  <c r="H176" i="3"/>
  <c r="I176" i="3"/>
  <c r="J176" i="3"/>
  <c r="L176" i="3" s="1"/>
  <c r="E177" i="3"/>
  <c r="F177" i="3"/>
  <c r="G177" i="3"/>
  <c r="H177" i="3"/>
  <c r="I177" i="3"/>
  <c r="J177" i="3"/>
  <c r="E178" i="3"/>
  <c r="F178" i="3"/>
  <c r="G178" i="3"/>
  <c r="H178" i="3"/>
  <c r="I178" i="3"/>
  <c r="L178" i="3" s="1"/>
  <c r="J178" i="3"/>
  <c r="E179" i="3"/>
  <c r="F179" i="3"/>
  <c r="G179" i="3"/>
  <c r="H179" i="3"/>
  <c r="I179" i="3"/>
  <c r="J179" i="3"/>
  <c r="L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L181" i="3" s="1"/>
  <c r="E182" i="3"/>
  <c r="F182" i="3"/>
  <c r="G182" i="3"/>
  <c r="H182" i="3"/>
  <c r="I182" i="3"/>
  <c r="J182" i="3"/>
  <c r="E183" i="3"/>
  <c r="F183" i="3"/>
  <c r="G183" i="3"/>
  <c r="H183" i="3"/>
  <c r="I183" i="3"/>
  <c r="J183" i="3"/>
  <c r="L183" i="3" s="1"/>
  <c r="E184" i="3"/>
  <c r="F184" i="3"/>
  <c r="G184" i="3"/>
  <c r="H184" i="3"/>
  <c r="I184" i="3"/>
  <c r="J184" i="3"/>
  <c r="E185" i="3"/>
  <c r="F185" i="3"/>
  <c r="G185" i="3"/>
  <c r="H185" i="3"/>
  <c r="I185" i="3"/>
  <c r="J185" i="3"/>
  <c r="L185" i="3" s="1"/>
  <c r="E186" i="3"/>
  <c r="F186" i="3"/>
  <c r="G186" i="3"/>
  <c r="H186" i="3"/>
  <c r="I186" i="3"/>
  <c r="J186" i="3"/>
  <c r="E187" i="3"/>
  <c r="F187" i="3"/>
  <c r="G187" i="3"/>
  <c r="H187" i="3"/>
  <c r="I187" i="3"/>
  <c r="J187" i="3"/>
  <c r="L187" i="3" s="1"/>
  <c r="E188" i="3"/>
  <c r="F188" i="3"/>
  <c r="G188" i="3"/>
  <c r="H188" i="3"/>
  <c r="I188" i="3"/>
  <c r="J188" i="3"/>
  <c r="E189" i="3"/>
  <c r="F189" i="3"/>
  <c r="G189" i="3"/>
  <c r="H189" i="3"/>
  <c r="I189" i="3"/>
  <c r="J189" i="3"/>
  <c r="V175" i="3" l="1"/>
  <c r="L186" i="3"/>
  <c r="L184" i="3"/>
  <c r="L182" i="3"/>
  <c r="L180" i="3"/>
  <c r="K179" i="3"/>
  <c r="W179" i="3" s="1"/>
  <c r="L177" i="3"/>
  <c r="L172" i="3"/>
  <c r="T172" i="3" s="1"/>
  <c r="K171" i="3"/>
  <c r="AF171" i="3" s="1"/>
  <c r="L169" i="3"/>
  <c r="L167" i="3"/>
  <c r="K164" i="3"/>
  <c r="AG164" i="3" s="1"/>
  <c r="L160" i="3"/>
  <c r="K155" i="3"/>
  <c r="L153" i="3"/>
  <c r="L151" i="3"/>
  <c r="BA151" i="3" s="1"/>
  <c r="L188" i="3"/>
  <c r="K188" i="3"/>
  <c r="K186" i="3"/>
  <c r="R186" i="3" s="1"/>
  <c r="K184" i="3"/>
  <c r="U184" i="3" s="1"/>
  <c r="K182" i="3"/>
  <c r="K180" i="3"/>
  <c r="K172" i="3"/>
  <c r="K167" i="3"/>
  <c r="W167" i="3" s="1"/>
  <c r="L165" i="3"/>
  <c r="L163" i="3"/>
  <c r="K160" i="3"/>
  <c r="L156" i="3"/>
  <c r="AG156" i="3" s="1"/>
  <c r="K151" i="3"/>
  <c r="AJ176" i="3"/>
  <c r="X168" i="3"/>
  <c r="N172" i="3"/>
  <c r="R151" i="3"/>
  <c r="AI151" i="3"/>
  <c r="AB151" i="3"/>
  <c r="BF188" i="3"/>
  <c r="BB188" i="3"/>
  <c r="AX188" i="3"/>
  <c r="AT188" i="3"/>
  <c r="AP188" i="3"/>
  <c r="AL188" i="3"/>
  <c r="AH188" i="3"/>
  <c r="AD188" i="3"/>
  <c r="Z188" i="3"/>
  <c r="V188" i="3"/>
  <c r="R188" i="3"/>
  <c r="N188" i="3"/>
  <c r="BB186" i="3"/>
  <c r="AT186" i="3"/>
  <c r="AL186" i="3"/>
  <c r="AD186" i="3"/>
  <c r="V186" i="3"/>
  <c r="N186" i="3"/>
  <c r="BI180" i="3"/>
  <c r="AS180" i="3"/>
  <c r="AC180" i="3"/>
  <c r="M180" i="3"/>
  <c r="AU179" i="3"/>
  <c r="AE179" i="3"/>
  <c r="O179" i="3"/>
  <c r="BB175" i="3"/>
  <c r="X184" i="3"/>
  <c r="AK184" i="3"/>
  <c r="AX184" i="3"/>
  <c r="M160" i="3"/>
  <c r="Q160" i="3"/>
  <c r="U160" i="3"/>
  <c r="Y160" i="3"/>
  <c r="AC160" i="3"/>
  <c r="AG160" i="3"/>
  <c r="AK160" i="3"/>
  <c r="AO160" i="3"/>
  <c r="AS160" i="3"/>
  <c r="AW160" i="3"/>
  <c r="BA160" i="3"/>
  <c r="BE160" i="3"/>
  <c r="BI160" i="3"/>
  <c r="O160" i="3"/>
  <c r="T160" i="3"/>
  <c r="Z160" i="3"/>
  <c r="AE160" i="3"/>
  <c r="AJ160" i="3"/>
  <c r="AP160" i="3"/>
  <c r="AU160" i="3"/>
  <c r="AZ160" i="3"/>
  <c r="BF160" i="3"/>
  <c r="P160" i="3"/>
  <c r="V160" i="3"/>
  <c r="AA160" i="3"/>
  <c r="AF160" i="3"/>
  <c r="AL160" i="3"/>
  <c r="AQ160" i="3"/>
  <c r="AV160" i="3"/>
  <c r="BB160" i="3"/>
  <c r="BG160" i="3"/>
  <c r="R160" i="3"/>
  <c r="W160" i="3"/>
  <c r="AB160" i="3"/>
  <c r="AH160" i="3"/>
  <c r="AM160" i="3"/>
  <c r="AR160" i="3"/>
  <c r="AX160" i="3"/>
  <c r="BC160" i="3"/>
  <c r="BH160" i="3"/>
  <c r="X160" i="3"/>
  <c r="AT160" i="3"/>
  <c r="AD160" i="3"/>
  <c r="AY160" i="3"/>
  <c r="N160" i="3"/>
  <c r="AI160" i="3"/>
  <c r="BD160" i="3"/>
  <c r="S160" i="3"/>
  <c r="AN160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N152" i="3"/>
  <c r="AD152" i="3"/>
  <c r="AT152" i="3"/>
  <c r="R152" i="3"/>
  <c r="AH152" i="3"/>
  <c r="AX152" i="3"/>
  <c r="V152" i="3"/>
  <c r="AL152" i="3"/>
  <c r="BB152" i="3"/>
  <c r="AP152" i="3"/>
  <c r="BF152" i="3"/>
  <c r="Z152" i="3"/>
  <c r="K177" i="3"/>
  <c r="K173" i="3"/>
  <c r="K169" i="3"/>
  <c r="K165" i="3"/>
  <c r="K161" i="3"/>
  <c r="K157" i="3"/>
  <c r="K153" i="3"/>
  <c r="BI188" i="3"/>
  <c r="BE188" i="3"/>
  <c r="BA188" i="3"/>
  <c r="AW188" i="3"/>
  <c r="AS188" i="3"/>
  <c r="AO188" i="3"/>
  <c r="AK188" i="3"/>
  <c r="AG188" i="3"/>
  <c r="AC188" i="3"/>
  <c r="Y188" i="3"/>
  <c r="U188" i="3"/>
  <c r="Q188" i="3"/>
  <c r="M188" i="3"/>
  <c r="BH186" i="3"/>
  <c r="AZ186" i="3"/>
  <c r="AR186" i="3"/>
  <c r="AJ186" i="3"/>
  <c r="AB186" i="3"/>
  <c r="T186" i="3"/>
  <c r="BE180" i="3"/>
  <c r="AO180" i="3"/>
  <c r="Y180" i="3"/>
  <c r="BG179" i="3"/>
  <c r="AQ179" i="3"/>
  <c r="AA179" i="3"/>
  <c r="AZ176" i="3"/>
  <c r="AL175" i="3"/>
  <c r="AV171" i="3"/>
  <c r="AK182" i="3"/>
  <c r="AX182" i="3"/>
  <c r="S172" i="3"/>
  <c r="AJ172" i="3"/>
  <c r="AW172" i="3"/>
  <c r="M168" i="3"/>
  <c r="Q168" i="3"/>
  <c r="U168" i="3"/>
  <c r="Y168" i="3"/>
  <c r="AC168" i="3"/>
  <c r="AG168" i="3"/>
  <c r="AK168" i="3"/>
  <c r="AO168" i="3"/>
  <c r="AS168" i="3"/>
  <c r="AW168" i="3"/>
  <c r="BA168" i="3"/>
  <c r="BE168" i="3"/>
  <c r="BI168" i="3"/>
  <c r="N168" i="3"/>
  <c r="R168" i="3"/>
  <c r="V168" i="3"/>
  <c r="Z168" i="3"/>
  <c r="AD168" i="3"/>
  <c r="AH168" i="3"/>
  <c r="AL168" i="3"/>
  <c r="AP168" i="3"/>
  <c r="AT168" i="3"/>
  <c r="AX168" i="3"/>
  <c r="BB168" i="3"/>
  <c r="BF168" i="3"/>
  <c r="O168" i="3"/>
  <c r="S168" i="3"/>
  <c r="W168" i="3"/>
  <c r="AA168" i="3"/>
  <c r="AE168" i="3"/>
  <c r="AI168" i="3"/>
  <c r="AM168" i="3"/>
  <c r="AQ168" i="3"/>
  <c r="AU168" i="3"/>
  <c r="AY168" i="3"/>
  <c r="BC168" i="3"/>
  <c r="BG168" i="3"/>
  <c r="AB168" i="3"/>
  <c r="AR168" i="3"/>
  <c r="BH168" i="3"/>
  <c r="P168" i="3"/>
  <c r="AF168" i="3"/>
  <c r="AV168" i="3"/>
  <c r="T168" i="3"/>
  <c r="AJ168" i="3"/>
  <c r="AZ168" i="3"/>
  <c r="AW164" i="3"/>
  <c r="O164" i="3"/>
  <c r="AF164" i="3"/>
  <c r="AW156" i="3"/>
  <c r="S156" i="3"/>
  <c r="BD156" i="3"/>
  <c r="L189" i="3"/>
  <c r="K189" i="3"/>
  <c r="K187" i="3"/>
  <c r="K185" i="3"/>
  <c r="K183" i="3"/>
  <c r="K181" i="3"/>
  <c r="K178" i="3"/>
  <c r="K174" i="3"/>
  <c r="K170" i="3"/>
  <c r="K166" i="3"/>
  <c r="K162" i="3"/>
  <c r="K158" i="3"/>
  <c r="K154" i="3"/>
  <c r="BH188" i="3"/>
  <c r="BD188" i="3"/>
  <c r="AZ188" i="3"/>
  <c r="AV188" i="3"/>
  <c r="AR188" i="3"/>
  <c r="AN188" i="3"/>
  <c r="AJ188" i="3"/>
  <c r="AF188" i="3"/>
  <c r="AB188" i="3"/>
  <c r="X188" i="3"/>
  <c r="T188" i="3"/>
  <c r="P188" i="3"/>
  <c r="BF186" i="3"/>
  <c r="AX186" i="3"/>
  <c r="AP186" i="3"/>
  <c r="AH186" i="3"/>
  <c r="Z186" i="3"/>
  <c r="AA184" i="3"/>
  <c r="BA180" i="3"/>
  <c r="AK180" i="3"/>
  <c r="BC179" i="3"/>
  <c r="AM179" i="3"/>
  <c r="BD168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N180" i="3"/>
  <c r="R180" i="3"/>
  <c r="V180" i="3"/>
  <c r="Z180" i="3"/>
  <c r="AD180" i="3"/>
  <c r="AH180" i="3"/>
  <c r="AL180" i="3"/>
  <c r="AP180" i="3"/>
  <c r="AT180" i="3"/>
  <c r="AX180" i="3"/>
  <c r="BB180" i="3"/>
  <c r="BF180" i="3"/>
  <c r="O180" i="3"/>
  <c r="S180" i="3"/>
  <c r="W180" i="3"/>
  <c r="AA180" i="3"/>
  <c r="AE180" i="3"/>
  <c r="AI180" i="3"/>
  <c r="AM180" i="3"/>
  <c r="AQ180" i="3"/>
  <c r="AU180" i="3"/>
  <c r="AY180" i="3"/>
  <c r="BC180" i="3"/>
  <c r="BG180" i="3"/>
  <c r="P180" i="3"/>
  <c r="T180" i="3"/>
  <c r="X180" i="3"/>
  <c r="AB180" i="3"/>
  <c r="AF180" i="3"/>
  <c r="AJ180" i="3"/>
  <c r="AN180" i="3"/>
  <c r="AR180" i="3"/>
  <c r="AV180" i="3"/>
  <c r="AZ180" i="3"/>
  <c r="BD180" i="3"/>
  <c r="BH180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X176" i="3"/>
  <c r="AN176" i="3"/>
  <c r="BD176" i="3"/>
  <c r="AB176" i="3"/>
  <c r="AR176" i="3"/>
  <c r="BH176" i="3"/>
  <c r="P176" i="3"/>
  <c r="AF176" i="3"/>
  <c r="AV176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5" i="3"/>
  <c r="S175" i="3"/>
  <c r="W175" i="3"/>
  <c r="AA175" i="3"/>
  <c r="AE175" i="3"/>
  <c r="AI175" i="3"/>
  <c r="AM175" i="3"/>
  <c r="AQ175" i="3"/>
  <c r="AU175" i="3"/>
  <c r="AY175" i="3"/>
  <c r="BC175" i="3"/>
  <c r="BG175" i="3"/>
  <c r="P175" i="3"/>
  <c r="T175" i="3"/>
  <c r="X175" i="3"/>
  <c r="AB175" i="3"/>
  <c r="AF175" i="3"/>
  <c r="AJ175" i="3"/>
  <c r="AN175" i="3"/>
  <c r="AR175" i="3"/>
  <c r="AV175" i="3"/>
  <c r="AZ175" i="3"/>
  <c r="BD175" i="3"/>
  <c r="BH175" i="3"/>
  <c r="M175" i="3"/>
  <c r="Q175" i="3"/>
  <c r="U175" i="3"/>
  <c r="Y175" i="3"/>
  <c r="AC175" i="3"/>
  <c r="AG175" i="3"/>
  <c r="AK175" i="3"/>
  <c r="AO175" i="3"/>
  <c r="AS175" i="3"/>
  <c r="AW175" i="3"/>
  <c r="BA175" i="3"/>
  <c r="BE175" i="3"/>
  <c r="BI175" i="3"/>
  <c r="Z175" i="3"/>
  <c r="AP175" i="3"/>
  <c r="BF175" i="3"/>
  <c r="N175" i="3"/>
  <c r="AD175" i="3"/>
  <c r="AT175" i="3"/>
  <c r="R175" i="3"/>
  <c r="AH175" i="3"/>
  <c r="AX175" i="3"/>
  <c r="M171" i="3"/>
  <c r="Q171" i="3"/>
  <c r="U171" i="3"/>
  <c r="Y171" i="3"/>
  <c r="AC171" i="3"/>
  <c r="AG171" i="3"/>
  <c r="AK171" i="3"/>
  <c r="AO171" i="3"/>
  <c r="AS171" i="3"/>
  <c r="AW171" i="3"/>
  <c r="BA171" i="3"/>
  <c r="BE171" i="3"/>
  <c r="BI171" i="3"/>
  <c r="N171" i="3"/>
  <c r="R171" i="3"/>
  <c r="V171" i="3"/>
  <c r="Z171" i="3"/>
  <c r="AD171" i="3"/>
  <c r="AH171" i="3"/>
  <c r="AL171" i="3"/>
  <c r="AP171" i="3"/>
  <c r="AT171" i="3"/>
  <c r="AX171" i="3"/>
  <c r="BB171" i="3"/>
  <c r="BF171" i="3"/>
  <c r="O171" i="3"/>
  <c r="S171" i="3"/>
  <c r="W171" i="3"/>
  <c r="AA171" i="3"/>
  <c r="AE171" i="3"/>
  <c r="AI171" i="3"/>
  <c r="AM171" i="3"/>
  <c r="AQ171" i="3"/>
  <c r="AU171" i="3"/>
  <c r="AY171" i="3"/>
  <c r="BC171" i="3"/>
  <c r="BG171" i="3"/>
  <c r="T171" i="3"/>
  <c r="AJ171" i="3"/>
  <c r="AZ171" i="3"/>
  <c r="X171" i="3"/>
  <c r="AN171" i="3"/>
  <c r="BD171" i="3"/>
  <c r="AB171" i="3"/>
  <c r="AR171" i="3"/>
  <c r="BH171" i="3"/>
  <c r="AA167" i="3"/>
  <c r="BG167" i="3"/>
  <c r="AJ167" i="3"/>
  <c r="BD167" i="3"/>
  <c r="Y167" i="3"/>
  <c r="AW167" i="3"/>
  <c r="AD167" i="3"/>
  <c r="V167" i="3"/>
  <c r="O163" i="3"/>
  <c r="S163" i="3"/>
  <c r="W163" i="3"/>
  <c r="AA163" i="3"/>
  <c r="AE163" i="3"/>
  <c r="AI163" i="3"/>
  <c r="AM163" i="3"/>
  <c r="AQ163" i="3"/>
  <c r="AU163" i="3"/>
  <c r="AY163" i="3"/>
  <c r="BC163" i="3"/>
  <c r="BG163" i="3"/>
  <c r="P163" i="3"/>
  <c r="T163" i="3"/>
  <c r="X163" i="3"/>
  <c r="AB163" i="3"/>
  <c r="AF163" i="3"/>
  <c r="AJ163" i="3"/>
  <c r="AN163" i="3"/>
  <c r="AR163" i="3"/>
  <c r="AV163" i="3"/>
  <c r="AZ163" i="3"/>
  <c r="BD163" i="3"/>
  <c r="BH163" i="3"/>
  <c r="M163" i="3"/>
  <c r="Q163" i="3"/>
  <c r="U163" i="3"/>
  <c r="Y163" i="3"/>
  <c r="AC163" i="3"/>
  <c r="AG163" i="3"/>
  <c r="AK163" i="3"/>
  <c r="AO163" i="3"/>
  <c r="AS163" i="3"/>
  <c r="AW163" i="3"/>
  <c r="BA163" i="3"/>
  <c r="BE163" i="3"/>
  <c r="BI163" i="3"/>
  <c r="N163" i="3"/>
  <c r="BJ163" i="3" s="1"/>
  <c r="AD163" i="3"/>
  <c r="AT163" i="3"/>
  <c r="R163" i="3"/>
  <c r="AH163" i="3"/>
  <c r="AX163" i="3"/>
  <c r="V163" i="3"/>
  <c r="AL163" i="3"/>
  <c r="BB163" i="3"/>
  <c r="Z163" i="3"/>
  <c r="AP163" i="3"/>
  <c r="BF163" i="3"/>
  <c r="N159" i="3"/>
  <c r="R159" i="3"/>
  <c r="V159" i="3"/>
  <c r="Z159" i="3"/>
  <c r="AD159" i="3"/>
  <c r="AH159" i="3"/>
  <c r="AL159" i="3"/>
  <c r="O159" i="3"/>
  <c r="S159" i="3"/>
  <c r="W159" i="3"/>
  <c r="AA159" i="3"/>
  <c r="AE159" i="3"/>
  <c r="AI159" i="3"/>
  <c r="AM159" i="3"/>
  <c r="AQ159" i="3"/>
  <c r="AU159" i="3"/>
  <c r="AY159" i="3"/>
  <c r="BC159" i="3"/>
  <c r="BG159" i="3"/>
  <c r="M159" i="3"/>
  <c r="U159" i="3"/>
  <c r="AC159" i="3"/>
  <c r="AK159" i="3"/>
  <c r="AR159" i="3"/>
  <c r="AW159" i="3"/>
  <c r="BB159" i="3"/>
  <c r="BH159" i="3"/>
  <c r="P159" i="3"/>
  <c r="X159" i="3"/>
  <c r="AF159" i="3"/>
  <c r="AN159" i="3"/>
  <c r="AS159" i="3"/>
  <c r="AX159" i="3"/>
  <c r="BD159" i="3"/>
  <c r="BI159" i="3"/>
  <c r="Q159" i="3"/>
  <c r="Y159" i="3"/>
  <c r="AG159" i="3"/>
  <c r="AO159" i="3"/>
  <c r="AT159" i="3"/>
  <c r="AZ159" i="3"/>
  <c r="BE159" i="3"/>
  <c r="AB159" i="3"/>
  <c r="BA159" i="3"/>
  <c r="AJ159" i="3"/>
  <c r="BF159" i="3"/>
  <c r="AP159" i="3"/>
  <c r="T159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V155" i="3"/>
  <c r="AL155" i="3"/>
  <c r="BB155" i="3"/>
  <c r="Z155" i="3"/>
  <c r="AP155" i="3"/>
  <c r="BF155" i="3"/>
  <c r="N155" i="3"/>
  <c r="AD155" i="3"/>
  <c r="AT155" i="3"/>
  <c r="R155" i="3"/>
  <c r="AH155" i="3"/>
  <c r="AX155" i="3"/>
  <c r="BG188" i="3"/>
  <c r="BC188" i="3"/>
  <c r="AY188" i="3"/>
  <c r="AU188" i="3"/>
  <c r="AQ188" i="3"/>
  <c r="AM188" i="3"/>
  <c r="AI188" i="3"/>
  <c r="AE188" i="3"/>
  <c r="AA188" i="3"/>
  <c r="W188" i="3"/>
  <c r="S188" i="3"/>
  <c r="BD186" i="3"/>
  <c r="AV186" i="3"/>
  <c r="AN186" i="3"/>
  <c r="AF186" i="3"/>
  <c r="X186" i="3"/>
  <c r="P186" i="3"/>
  <c r="W184" i="3"/>
  <c r="AW180" i="3"/>
  <c r="AG180" i="3"/>
  <c r="Q180" i="3"/>
  <c r="AY179" i="3"/>
  <c r="AI179" i="3"/>
  <c r="S179" i="3"/>
  <c r="T176" i="3"/>
  <c r="BM176" i="3" s="1"/>
  <c r="P171" i="3"/>
  <c r="BN171" i="3" s="1"/>
  <c r="AN168" i="3"/>
  <c r="AV159" i="3"/>
  <c r="BK179" i="3"/>
  <c r="BJ179" i="3"/>
  <c r="BJ171" i="3"/>
  <c r="BJ15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X182" i="3" l="1"/>
  <c r="Y182" i="3"/>
  <c r="AO182" i="3"/>
  <c r="BE182" i="3"/>
  <c r="V182" i="3"/>
  <c r="AL182" i="3"/>
  <c r="BB182" i="3"/>
  <c r="W182" i="3"/>
  <c r="BJ182" i="3" s="1"/>
  <c r="AM182" i="3"/>
  <c r="BC182" i="3"/>
  <c r="AV182" i="3"/>
  <c r="AZ182" i="3"/>
  <c r="M182" i="3"/>
  <c r="AC182" i="3"/>
  <c r="AS182" i="3"/>
  <c r="BI182" i="3"/>
  <c r="Z182" i="3"/>
  <c r="AP182" i="3"/>
  <c r="BF182" i="3"/>
  <c r="AA182" i="3"/>
  <c r="AQ182" i="3"/>
  <c r="BG182" i="3"/>
  <c r="AF182" i="3"/>
  <c r="BD182" i="3"/>
  <c r="AJ182" i="3"/>
  <c r="Q182" i="3"/>
  <c r="AG182" i="3"/>
  <c r="AW182" i="3"/>
  <c r="N182" i="3"/>
  <c r="AD182" i="3"/>
  <c r="AT182" i="3"/>
  <c r="O182" i="3"/>
  <c r="BL182" i="3" s="1"/>
  <c r="AE182" i="3"/>
  <c r="AU182" i="3"/>
  <c r="P182" i="3"/>
  <c r="AD172" i="3"/>
  <c r="AB182" i="3"/>
  <c r="AM184" i="3"/>
  <c r="AX167" i="3"/>
  <c r="N167" i="3"/>
  <c r="AO167" i="3"/>
  <c r="U167" i="3"/>
  <c r="AZ167" i="3"/>
  <c r="AB167" i="3"/>
  <c r="BC167" i="3"/>
  <c r="AJ156" i="3"/>
  <c r="AT156" i="3"/>
  <c r="AB164" i="3"/>
  <c r="AT164" i="3"/>
  <c r="BF172" i="3"/>
  <c r="AG172" i="3"/>
  <c r="AY182" i="3"/>
  <c r="AH182" i="3"/>
  <c r="U182" i="3"/>
  <c r="AH184" i="3"/>
  <c r="AN182" i="3"/>
  <c r="AZ151" i="3"/>
  <c r="S151" i="3"/>
  <c r="U156" i="3"/>
  <c r="AK156" i="3"/>
  <c r="BL156" i="3" s="1"/>
  <c r="BA156" i="3"/>
  <c r="R156" i="3"/>
  <c r="AH156" i="3"/>
  <c r="AX156" i="3"/>
  <c r="W156" i="3"/>
  <c r="AM156" i="3"/>
  <c r="BC156" i="3"/>
  <c r="AZ156" i="3"/>
  <c r="AB156" i="3"/>
  <c r="AV156" i="3"/>
  <c r="Y156" i="3"/>
  <c r="AO156" i="3"/>
  <c r="BE156" i="3"/>
  <c r="V156" i="3"/>
  <c r="AL156" i="3"/>
  <c r="BB156" i="3"/>
  <c r="AA156" i="3"/>
  <c r="AQ156" i="3"/>
  <c r="BG156" i="3"/>
  <c r="X156" i="3"/>
  <c r="AR156" i="3"/>
  <c r="BH156" i="3"/>
  <c r="M156" i="3"/>
  <c r="AC156" i="3"/>
  <c r="BK156" i="3" s="1"/>
  <c r="AS156" i="3"/>
  <c r="BI156" i="3"/>
  <c r="Z156" i="3"/>
  <c r="AP156" i="3"/>
  <c r="O156" i="3"/>
  <c r="AE156" i="3"/>
  <c r="AU156" i="3"/>
  <c r="T156" i="3"/>
  <c r="AN156" i="3"/>
  <c r="BF156" i="3"/>
  <c r="P156" i="3"/>
  <c r="AP167" i="3"/>
  <c r="BF167" i="3"/>
  <c r="O167" i="3"/>
  <c r="AE167" i="3"/>
  <c r="AU167" i="3"/>
  <c r="P167" i="3"/>
  <c r="AF167" i="3"/>
  <c r="AV167" i="3"/>
  <c r="M167" i="3"/>
  <c r="BN167" i="3" s="1"/>
  <c r="AC167" i="3"/>
  <c r="AS167" i="3"/>
  <c r="BI167" i="3"/>
  <c r="R167" i="3"/>
  <c r="S167" i="3"/>
  <c r="AI167" i="3"/>
  <c r="AY167" i="3"/>
  <c r="S184" i="3"/>
  <c r="BM184" i="3" s="1"/>
  <c r="AY184" i="3"/>
  <c r="AB184" i="3"/>
  <c r="AR184" i="3"/>
  <c r="BH184" i="3"/>
  <c r="Y184" i="3"/>
  <c r="AO184" i="3"/>
  <c r="BE184" i="3"/>
  <c r="V184" i="3"/>
  <c r="AL184" i="3"/>
  <c r="BB184" i="3"/>
  <c r="O184" i="3"/>
  <c r="AI184" i="3"/>
  <c r="BL184" i="3" s="1"/>
  <c r="P184" i="3"/>
  <c r="AF184" i="3"/>
  <c r="AV184" i="3"/>
  <c r="M184" i="3"/>
  <c r="BN184" i="3" s="1"/>
  <c r="AC184" i="3"/>
  <c r="AS184" i="3"/>
  <c r="BI184" i="3"/>
  <c r="Z184" i="3"/>
  <c r="AP184" i="3"/>
  <c r="BF184" i="3"/>
  <c r="BG184" i="3"/>
  <c r="T184" i="3"/>
  <c r="AJ184" i="3"/>
  <c r="AZ184" i="3"/>
  <c r="Q184" i="3"/>
  <c r="AG184" i="3"/>
  <c r="AW184" i="3"/>
  <c r="N184" i="3"/>
  <c r="AD184" i="3"/>
  <c r="AT184" i="3"/>
  <c r="AU184" i="3"/>
  <c r="AQ184" i="3"/>
  <c r="Y151" i="3"/>
  <c r="AO151" i="3"/>
  <c r="BE151" i="3"/>
  <c r="V151" i="3"/>
  <c r="AL151" i="3"/>
  <c r="BB151" i="3"/>
  <c r="W151" i="3"/>
  <c r="AM151" i="3"/>
  <c r="BC151" i="3"/>
  <c r="AV151" i="3"/>
  <c r="X151" i="3"/>
  <c r="AR151" i="3"/>
  <c r="Z151" i="3"/>
  <c r="AP151" i="3"/>
  <c r="BF151" i="3"/>
  <c r="AA151" i="3"/>
  <c r="AQ151" i="3"/>
  <c r="BG151" i="3"/>
  <c r="T151" i="3"/>
  <c r="AN151" i="3"/>
  <c r="BH151" i="3"/>
  <c r="X164" i="3"/>
  <c r="BJ164" i="3" s="1"/>
  <c r="U164" i="3"/>
  <c r="AK164" i="3"/>
  <c r="BA164" i="3"/>
  <c r="R164" i="3"/>
  <c r="BN164" i="3" s="1"/>
  <c r="AH164" i="3"/>
  <c r="AX164" i="3"/>
  <c r="S164" i="3"/>
  <c r="AI164" i="3"/>
  <c r="AY164" i="3"/>
  <c r="AR164" i="3"/>
  <c r="AV164" i="3"/>
  <c r="AN164" i="3"/>
  <c r="Y164" i="3"/>
  <c r="AO164" i="3"/>
  <c r="BE164" i="3"/>
  <c r="V164" i="3"/>
  <c r="BK164" i="3" s="1"/>
  <c r="AL164" i="3"/>
  <c r="BB164" i="3"/>
  <c r="W164" i="3"/>
  <c r="AM164" i="3"/>
  <c r="BC164" i="3"/>
  <c r="BH164" i="3"/>
  <c r="T164" i="3"/>
  <c r="BD164" i="3"/>
  <c r="M164" i="3"/>
  <c r="AC164" i="3"/>
  <c r="AS164" i="3"/>
  <c r="BI164" i="3"/>
  <c r="Z164" i="3"/>
  <c r="AP164" i="3"/>
  <c r="BF164" i="3"/>
  <c r="AA164" i="3"/>
  <c r="AQ164" i="3"/>
  <c r="BG164" i="3"/>
  <c r="P164" i="3"/>
  <c r="AJ164" i="3"/>
  <c r="W172" i="3"/>
  <c r="AM172" i="3"/>
  <c r="BC172" i="3"/>
  <c r="X172" i="3"/>
  <c r="BM172" i="3" s="1"/>
  <c r="AN172" i="3"/>
  <c r="BD172" i="3"/>
  <c r="U172" i="3"/>
  <c r="AK172" i="3"/>
  <c r="BA172" i="3"/>
  <c r="AH172" i="3"/>
  <c r="BB172" i="3"/>
  <c r="AA172" i="3"/>
  <c r="AQ172" i="3"/>
  <c r="BG172" i="3"/>
  <c r="AB172" i="3"/>
  <c r="AR172" i="3"/>
  <c r="BH172" i="3"/>
  <c r="Y172" i="3"/>
  <c r="AO172" i="3"/>
  <c r="BE172" i="3"/>
  <c r="AX172" i="3"/>
  <c r="Z172" i="3"/>
  <c r="O172" i="3"/>
  <c r="AE172" i="3"/>
  <c r="AU172" i="3"/>
  <c r="P172" i="3"/>
  <c r="AF172" i="3"/>
  <c r="AV172" i="3"/>
  <c r="M172" i="3"/>
  <c r="AC172" i="3"/>
  <c r="AS172" i="3"/>
  <c r="BI172" i="3"/>
  <c r="V172" i="3"/>
  <c r="AP172" i="3"/>
  <c r="Z167" i="3"/>
  <c r="AR182" i="3"/>
  <c r="BC184" i="3"/>
  <c r="BK155" i="3"/>
  <c r="BJ159" i="3"/>
  <c r="BK159" i="3"/>
  <c r="BK163" i="3"/>
  <c r="BB167" i="3"/>
  <c r="AH167" i="3"/>
  <c r="BE167" i="3"/>
  <c r="AK167" i="3"/>
  <c r="Q167" i="3"/>
  <c r="AR167" i="3"/>
  <c r="X167" i="3"/>
  <c r="BM167" i="3" s="1"/>
  <c r="AQ167" i="3"/>
  <c r="AY156" i="3"/>
  <c r="AD156" i="3"/>
  <c r="Q156" i="3"/>
  <c r="BJ156" i="3" s="1"/>
  <c r="AU164" i="3"/>
  <c r="AD164" i="3"/>
  <c r="Q164" i="3"/>
  <c r="AL172" i="3"/>
  <c r="Q172" i="3"/>
  <c r="AY172" i="3"/>
  <c r="AI182" i="3"/>
  <c r="R182" i="3"/>
  <c r="R184" i="3"/>
  <c r="BD184" i="3"/>
  <c r="AF151" i="3"/>
  <c r="AX151" i="3"/>
  <c r="AK151" i="3"/>
  <c r="BH182" i="3"/>
  <c r="AL167" i="3"/>
  <c r="AT167" i="3"/>
  <c r="BA167" i="3"/>
  <c r="AG167" i="3"/>
  <c r="BH167" i="3"/>
  <c r="AN167" i="3"/>
  <c r="T167" i="3"/>
  <c r="AM167" i="3"/>
  <c r="AT172" i="3"/>
  <c r="AF156" i="3"/>
  <c r="AI156" i="3"/>
  <c r="N156" i="3"/>
  <c r="AZ164" i="3"/>
  <c r="AE164" i="3"/>
  <c r="N164" i="3"/>
  <c r="R172" i="3"/>
  <c r="AZ172" i="3"/>
  <c r="AI172" i="3"/>
  <c r="S182" i="3"/>
  <c r="BA182" i="3"/>
  <c r="AE184" i="3"/>
  <c r="BA184" i="3"/>
  <c r="AN184" i="3"/>
  <c r="AY151" i="3"/>
  <c r="AH151" i="3"/>
  <c r="U151" i="3"/>
  <c r="BM151" i="3" s="1"/>
  <c r="M151" i="3"/>
  <c r="BK171" i="3"/>
  <c r="BJ175" i="3"/>
  <c r="BK175" i="3"/>
  <c r="BN176" i="3"/>
  <c r="BK180" i="3"/>
  <c r="BL186" i="3"/>
  <c r="BM168" i="3"/>
  <c r="BK152" i="3"/>
  <c r="BJ160" i="3"/>
  <c r="BM160" i="3"/>
  <c r="BD151" i="3"/>
  <c r="AJ151" i="3"/>
  <c r="P151" i="3"/>
  <c r="AU151" i="3"/>
  <c r="AE151" i="3"/>
  <c r="O151" i="3"/>
  <c r="AT151" i="3"/>
  <c r="AD151" i="3"/>
  <c r="N151" i="3"/>
  <c r="BJ151" i="3" s="1"/>
  <c r="AW151" i="3"/>
  <c r="AG151" i="3"/>
  <c r="Q151" i="3"/>
  <c r="BI151" i="3"/>
  <c r="AS151" i="3"/>
  <c r="AC151" i="3"/>
  <c r="U180" i="3"/>
  <c r="O188" i="3"/>
  <c r="BN188" i="3" s="1"/>
  <c r="T182" i="3"/>
  <c r="BM175" i="3"/>
  <c r="BJ180" i="3"/>
  <c r="BM188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AC174" i="3"/>
  <c r="AS174" i="3"/>
  <c r="BI174" i="3"/>
  <c r="Q174" i="3"/>
  <c r="AG174" i="3"/>
  <c r="AW174" i="3"/>
  <c r="U174" i="3"/>
  <c r="AK174" i="3"/>
  <c r="BA174" i="3"/>
  <c r="BE174" i="3"/>
  <c r="Y174" i="3"/>
  <c r="AO174" i="3"/>
  <c r="BL168" i="3"/>
  <c r="BK172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AA153" i="3"/>
  <c r="AQ153" i="3"/>
  <c r="BG153" i="3"/>
  <c r="O153" i="3"/>
  <c r="AE153" i="3"/>
  <c r="AU153" i="3"/>
  <c r="S153" i="3"/>
  <c r="AI153" i="3"/>
  <c r="AY153" i="3"/>
  <c r="BC153" i="3"/>
  <c r="W153" i="3"/>
  <c r="AM153" i="3"/>
  <c r="BK151" i="3"/>
  <c r="BK186" i="3"/>
  <c r="BM155" i="3"/>
  <c r="BL167" i="3"/>
  <c r="BN175" i="3"/>
  <c r="BL175" i="3"/>
  <c r="BM179" i="3"/>
  <c r="BK176" i="3"/>
  <c r="BN186" i="3"/>
  <c r="P162" i="3"/>
  <c r="T162" i="3"/>
  <c r="X162" i="3"/>
  <c r="AB162" i="3"/>
  <c r="AF162" i="3"/>
  <c r="AJ162" i="3"/>
  <c r="AN162" i="3"/>
  <c r="O162" i="3"/>
  <c r="U162" i="3"/>
  <c r="Z162" i="3"/>
  <c r="AE162" i="3"/>
  <c r="AK162" i="3"/>
  <c r="AP162" i="3"/>
  <c r="AT162" i="3"/>
  <c r="AX162" i="3"/>
  <c r="BB162" i="3"/>
  <c r="BF162" i="3"/>
  <c r="Q162" i="3"/>
  <c r="V162" i="3"/>
  <c r="AA162" i="3"/>
  <c r="AG162" i="3"/>
  <c r="AL162" i="3"/>
  <c r="AQ162" i="3"/>
  <c r="AU162" i="3"/>
  <c r="AY162" i="3"/>
  <c r="BC162" i="3"/>
  <c r="BG162" i="3"/>
  <c r="M162" i="3"/>
  <c r="BN162" i="3" s="1"/>
  <c r="R162" i="3"/>
  <c r="W162" i="3"/>
  <c r="AC162" i="3"/>
  <c r="AH162" i="3"/>
  <c r="AM162" i="3"/>
  <c r="AR162" i="3"/>
  <c r="AV162" i="3"/>
  <c r="AZ162" i="3"/>
  <c r="BD162" i="3"/>
  <c r="BH162" i="3"/>
  <c r="AD162" i="3"/>
  <c r="AW162" i="3"/>
  <c r="N162" i="3"/>
  <c r="AI162" i="3"/>
  <c r="BA162" i="3"/>
  <c r="S162" i="3"/>
  <c r="AO162" i="3"/>
  <c r="BE162" i="3"/>
  <c r="Y162" i="3"/>
  <c r="AS162" i="3"/>
  <c r="BI162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V178" i="3"/>
  <c r="AL178" i="3"/>
  <c r="BB178" i="3"/>
  <c r="Z178" i="3"/>
  <c r="AP178" i="3"/>
  <c r="BF178" i="3"/>
  <c r="N178" i="3"/>
  <c r="AD178" i="3"/>
  <c r="AT178" i="3"/>
  <c r="R178" i="3"/>
  <c r="AH178" i="3"/>
  <c r="AX178" i="3"/>
  <c r="P187" i="3"/>
  <c r="T187" i="3"/>
  <c r="X187" i="3"/>
  <c r="AB187" i="3"/>
  <c r="AF187" i="3"/>
  <c r="AJ187" i="3"/>
  <c r="AN187" i="3"/>
  <c r="AR187" i="3"/>
  <c r="AV187" i="3"/>
  <c r="AZ187" i="3"/>
  <c r="N187" i="3"/>
  <c r="R187" i="3"/>
  <c r="V187" i="3"/>
  <c r="Z187" i="3"/>
  <c r="AD187" i="3"/>
  <c r="AH187" i="3"/>
  <c r="AL187" i="3"/>
  <c r="AP187" i="3"/>
  <c r="AT187" i="3"/>
  <c r="AX187" i="3"/>
  <c r="M187" i="3"/>
  <c r="U187" i="3"/>
  <c r="AC187" i="3"/>
  <c r="AK187" i="3"/>
  <c r="AS187" i="3"/>
  <c r="BA187" i="3"/>
  <c r="BE187" i="3"/>
  <c r="BI187" i="3"/>
  <c r="O187" i="3"/>
  <c r="W187" i="3"/>
  <c r="AE187" i="3"/>
  <c r="AM187" i="3"/>
  <c r="AU187" i="3"/>
  <c r="BB187" i="3"/>
  <c r="BF187" i="3"/>
  <c r="Q187" i="3"/>
  <c r="Y187" i="3"/>
  <c r="AG187" i="3"/>
  <c r="AO187" i="3"/>
  <c r="AW187" i="3"/>
  <c r="BC187" i="3"/>
  <c r="BG187" i="3"/>
  <c r="S187" i="3"/>
  <c r="AA187" i="3"/>
  <c r="AI187" i="3"/>
  <c r="AQ187" i="3"/>
  <c r="AY187" i="3"/>
  <c r="BD187" i="3"/>
  <c r="BH187" i="3"/>
  <c r="BJ168" i="3"/>
  <c r="BN182" i="3"/>
  <c r="BM186" i="3"/>
  <c r="N157" i="3"/>
  <c r="R157" i="3"/>
  <c r="V157" i="3"/>
  <c r="Z157" i="3"/>
  <c r="AD157" i="3"/>
  <c r="AH157" i="3"/>
  <c r="AL157" i="3"/>
  <c r="AP157" i="3"/>
  <c r="AT157" i="3"/>
  <c r="P157" i="3"/>
  <c r="T157" i="3"/>
  <c r="X157" i="3"/>
  <c r="AB157" i="3"/>
  <c r="AF157" i="3"/>
  <c r="AJ157" i="3"/>
  <c r="AN157" i="3"/>
  <c r="AR157" i="3"/>
  <c r="AV157" i="3"/>
  <c r="S157" i="3"/>
  <c r="AA157" i="3"/>
  <c r="AI157" i="3"/>
  <c r="AQ157" i="3"/>
  <c r="AX157" i="3"/>
  <c r="BB157" i="3"/>
  <c r="BF157" i="3"/>
  <c r="M157" i="3"/>
  <c r="U157" i="3"/>
  <c r="AC157" i="3"/>
  <c r="AK157" i="3"/>
  <c r="AS157" i="3"/>
  <c r="AY157" i="3"/>
  <c r="BC157" i="3"/>
  <c r="BG157" i="3"/>
  <c r="O157" i="3"/>
  <c r="W157" i="3"/>
  <c r="AE157" i="3"/>
  <c r="AM157" i="3"/>
  <c r="AU157" i="3"/>
  <c r="AZ157" i="3"/>
  <c r="BD157" i="3"/>
  <c r="BH157" i="3"/>
  <c r="Y157" i="3"/>
  <c r="BA157" i="3"/>
  <c r="AG157" i="3"/>
  <c r="BE157" i="3"/>
  <c r="AO157" i="3"/>
  <c r="BI157" i="3"/>
  <c r="Q157" i="3"/>
  <c r="AW157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N173" i="3"/>
  <c r="R173" i="3"/>
  <c r="V173" i="3"/>
  <c r="Z173" i="3"/>
  <c r="AD173" i="3"/>
  <c r="AH173" i="3"/>
  <c r="AL173" i="3"/>
  <c r="AP173" i="3"/>
  <c r="AT173" i="3"/>
  <c r="AX173" i="3"/>
  <c r="BB173" i="3"/>
  <c r="BF173" i="3"/>
  <c r="O173" i="3"/>
  <c r="AE173" i="3"/>
  <c r="AU173" i="3"/>
  <c r="S173" i="3"/>
  <c r="AI173" i="3"/>
  <c r="AY173" i="3"/>
  <c r="W173" i="3"/>
  <c r="AM173" i="3"/>
  <c r="BC173" i="3"/>
  <c r="AQ173" i="3"/>
  <c r="BG173" i="3"/>
  <c r="AA173" i="3"/>
  <c r="BL160" i="3"/>
  <c r="BK160" i="3"/>
  <c r="BJ188" i="3"/>
  <c r="P158" i="3"/>
  <c r="T158" i="3"/>
  <c r="X158" i="3"/>
  <c r="AB158" i="3"/>
  <c r="AF158" i="3"/>
  <c r="AJ158" i="3"/>
  <c r="AN158" i="3"/>
  <c r="AR158" i="3"/>
  <c r="M158" i="3"/>
  <c r="Q158" i="3"/>
  <c r="U158" i="3"/>
  <c r="Y158" i="3"/>
  <c r="AC158" i="3"/>
  <c r="AG158" i="3"/>
  <c r="AK158" i="3"/>
  <c r="AO158" i="3"/>
  <c r="AS158" i="3"/>
  <c r="AW158" i="3"/>
  <c r="BA158" i="3"/>
  <c r="BE158" i="3"/>
  <c r="BI158" i="3"/>
  <c r="N158" i="3"/>
  <c r="R158" i="3"/>
  <c r="V158" i="3"/>
  <c r="Z158" i="3"/>
  <c r="AD158" i="3"/>
  <c r="AH158" i="3"/>
  <c r="AL158" i="3"/>
  <c r="AP158" i="3"/>
  <c r="AT158" i="3"/>
  <c r="AX158" i="3"/>
  <c r="BB158" i="3"/>
  <c r="BF158" i="3"/>
  <c r="S158" i="3"/>
  <c r="AI158" i="3"/>
  <c r="AV158" i="3"/>
  <c r="BD158" i="3"/>
  <c r="W158" i="3"/>
  <c r="AM158" i="3"/>
  <c r="AY158" i="3"/>
  <c r="BG158" i="3"/>
  <c r="AA158" i="3"/>
  <c r="AQ158" i="3"/>
  <c r="AZ158" i="3"/>
  <c r="BH158" i="3"/>
  <c r="AU158" i="3"/>
  <c r="BC158" i="3"/>
  <c r="O158" i="3"/>
  <c r="AE158" i="3"/>
  <c r="M185" i="3"/>
  <c r="Q185" i="3"/>
  <c r="U185" i="3"/>
  <c r="Y185" i="3"/>
  <c r="AC185" i="3"/>
  <c r="AG185" i="3"/>
  <c r="AK185" i="3"/>
  <c r="AO185" i="3"/>
  <c r="AS185" i="3"/>
  <c r="AW185" i="3"/>
  <c r="BA185" i="3"/>
  <c r="BE185" i="3"/>
  <c r="BI185" i="3"/>
  <c r="N185" i="3"/>
  <c r="R185" i="3"/>
  <c r="V185" i="3"/>
  <c r="Z185" i="3"/>
  <c r="AD185" i="3"/>
  <c r="AH185" i="3"/>
  <c r="AL185" i="3"/>
  <c r="AP185" i="3"/>
  <c r="AT185" i="3"/>
  <c r="AX185" i="3"/>
  <c r="BB185" i="3"/>
  <c r="BF185" i="3"/>
  <c r="O185" i="3"/>
  <c r="S185" i="3"/>
  <c r="W185" i="3"/>
  <c r="AA185" i="3"/>
  <c r="AE185" i="3"/>
  <c r="AI185" i="3"/>
  <c r="AM185" i="3"/>
  <c r="AQ185" i="3"/>
  <c r="AU185" i="3"/>
  <c r="AY185" i="3"/>
  <c r="BC185" i="3"/>
  <c r="BG185" i="3"/>
  <c r="T185" i="3"/>
  <c r="AJ185" i="3"/>
  <c r="AZ185" i="3"/>
  <c r="X185" i="3"/>
  <c r="AN185" i="3"/>
  <c r="BD185" i="3"/>
  <c r="AB185" i="3"/>
  <c r="AR185" i="3"/>
  <c r="BH185" i="3"/>
  <c r="P185" i="3"/>
  <c r="AF185" i="3"/>
  <c r="AV185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Y169" i="3"/>
  <c r="AO169" i="3"/>
  <c r="BE169" i="3"/>
  <c r="M169" i="3"/>
  <c r="AC169" i="3"/>
  <c r="AS169" i="3"/>
  <c r="BI169" i="3"/>
  <c r="Q169" i="3"/>
  <c r="AG169" i="3"/>
  <c r="AW169" i="3"/>
  <c r="BA169" i="3"/>
  <c r="U169" i="3"/>
  <c r="AK169" i="3"/>
  <c r="BN160" i="3"/>
  <c r="BJ184" i="3"/>
  <c r="BM152" i="3"/>
  <c r="BN155" i="3"/>
  <c r="BL155" i="3"/>
  <c r="BM163" i="3"/>
  <c r="BM171" i="3"/>
  <c r="BL171" i="3"/>
  <c r="BN179" i="3"/>
  <c r="BL176" i="3"/>
  <c r="P166" i="3"/>
  <c r="T166" i="3"/>
  <c r="N166" i="3"/>
  <c r="R166" i="3"/>
  <c r="V166" i="3"/>
  <c r="Z166" i="3"/>
  <c r="AD166" i="3"/>
  <c r="AH166" i="3"/>
  <c r="O166" i="3"/>
  <c r="W166" i="3"/>
  <c r="AB166" i="3"/>
  <c r="AG166" i="3"/>
  <c r="AL166" i="3"/>
  <c r="AP166" i="3"/>
  <c r="AT166" i="3"/>
  <c r="AX166" i="3"/>
  <c r="BB166" i="3"/>
  <c r="BF166" i="3"/>
  <c r="Q166" i="3"/>
  <c r="X166" i="3"/>
  <c r="AC166" i="3"/>
  <c r="AI166" i="3"/>
  <c r="AM166" i="3"/>
  <c r="AQ166" i="3"/>
  <c r="AU166" i="3"/>
  <c r="AY166" i="3"/>
  <c r="BC166" i="3"/>
  <c r="BG166" i="3"/>
  <c r="S166" i="3"/>
  <c r="Y166" i="3"/>
  <c r="AE166" i="3"/>
  <c r="AJ166" i="3"/>
  <c r="AN166" i="3"/>
  <c r="AR166" i="3"/>
  <c r="AV166" i="3"/>
  <c r="AZ166" i="3"/>
  <c r="BD166" i="3"/>
  <c r="BH166" i="3"/>
  <c r="AF166" i="3"/>
  <c r="AW166" i="3"/>
  <c r="M166" i="3"/>
  <c r="AK166" i="3"/>
  <c r="BA166" i="3"/>
  <c r="U166" i="3"/>
  <c r="AO166" i="3"/>
  <c r="BE166" i="3"/>
  <c r="AA166" i="3"/>
  <c r="AS166" i="3"/>
  <c r="BI166" i="3"/>
  <c r="O181" i="3"/>
  <c r="S181" i="3"/>
  <c r="W181" i="3"/>
  <c r="AA181" i="3"/>
  <c r="AE181" i="3"/>
  <c r="AI181" i="3"/>
  <c r="AM181" i="3"/>
  <c r="AQ181" i="3"/>
  <c r="AU181" i="3"/>
  <c r="AY181" i="3"/>
  <c r="BC181" i="3"/>
  <c r="BG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N181" i="3"/>
  <c r="AD181" i="3"/>
  <c r="AT181" i="3"/>
  <c r="R181" i="3"/>
  <c r="AH181" i="3"/>
  <c r="AX181" i="3"/>
  <c r="V181" i="3"/>
  <c r="AL181" i="3"/>
  <c r="BB181" i="3"/>
  <c r="Z181" i="3"/>
  <c r="AP181" i="3"/>
  <c r="BF181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BN168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Q161" i="3"/>
  <c r="W161" i="3"/>
  <c r="AB161" i="3"/>
  <c r="AG161" i="3"/>
  <c r="AM161" i="3"/>
  <c r="AR161" i="3"/>
  <c r="AW161" i="3"/>
  <c r="BC161" i="3"/>
  <c r="BH161" i="3"/>
  <c r="M161" i="3"/>
  <c r="S161" i="3"/>
  <c r="X161" i="3"/>
  <c r="AC161" i="3"/>
  <c r="AI161" i="3"/>
  <c r="AN161" i="3"/>
  <c r="AS161" i="3"/>
  <c r="AY161" i="3"/>
  <c r="BD161" i="3"/>
  <c r="BI161" i="3"/>
  <c r="O161" i="3"/>
  <c r="T161" i="3"/>
  <c r="Y161" i="3"/>
  <c r="AE161" i="3"/>
  <c r="AJ161" i="3"/>
  <c r="AO161" i="3"/>
  <c r="AU161" i="3"/>
  <c r="AZ161" i="3"/>
  <c r="BE161" i="3"/>
  <c r="P161" i="3"/>
  <c r="AK161" i="3"/>
  <c r="BG161" i="3"/>
  <c r="U161" i="3"/>
  <c r="AQ161" i="3"/>
  <c r="AA161" i="3"/>
  <c r="AV161" i="3"/>
  <c r="BA161" i="3"/>
  <c r="AF161" i="3"/>
  <c r="N177" i="3"/>
  <c r="R177" i="3"/>
  <c r="V177" i="3"/>
  <c r="Z177" i="3"/>
  <c r="AD177" i="3"/>
  <c r="AH177" i="3"/>
  <c r="AL177" i="3"/>
  <c r="AP177" i="3"/>
  <c r="AT177" i="3"/>
  <c r="AX177" i="3"/>
  <c r="BB177" i="3"/>
  <c r="P177" i="3"/>
  <c r="T177" i="3"/>
  <c r="X177" i="3"/>
  <c r="AB177" i="3"/>
  <c r="AF177" i="3"/>
  <c r="AJ177" i="3"/>
  <c r="AN177" i="3"/>
  <c r="AR177" i="3"/>
  <c r="AV177" i="3"/>
  <c r="AZ177" i="3"/>
  <c r="BD177" i="3"/>
  <c r="Q177" i="3"/>
  <c r="Y177" i="3"/>
  <c r="AG177" i="3"/>
  <c r="AO177" i="3"/>
  <c r="AW177" i="3"/>
  <c r="BE177" i="3"/>
  <c r="BI177" i="3"/>
  <c r="S177" i="3"/>
  <c r="AA177" i="3"/>
  <c r="AI177" i="3"/>
  <c r="AQ177" i="3"/>
  <c r="AY177" i="3"/>
  <c r="BF177" i="3"/>
  <c r="M177" i="3"/>
  <c r="U177" i="3"/>
  <c r="AC177" i="3"/>
  <c r="AK177" i="3"/>
  <c r="AS177" i="3"/>
  <c r="BA177" i="3"/>
  <c r="BG177" i="3"/>
  <c r="W177" i="3"/>
  <c r="BC177" i="3"/>
  <c r="AE177" i="3"/>
  <c r="BH177" i="3"/>
  <c r="AM177" i="3"/>
  <c r="O177" i="3"/>
  <c r="AU177" i="3"/>
  <c r="BJ152" i="3"/>
  <c r="BN180" i="3"/>
  <c r="BL188" i="3"/>
  <c r="BM159" i="3"/>
  <c r="BN159" i="3"/>
  <c r="BL159" i="3"/>
  <c r="BN163" i="3"/>
  <c r="BL163" i="3"/>
  <c r="BJ176" i="3"/>
  <c r="BM180" i="3"/>
  <c r="BL180" i="3"/>
  <c r="BK18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Y154" i="3"/>
  <c r="AO154" i="3"/>
  <c r="BE154" i="3"/>
  <c r="M154" i="3"/>
  <c r="AC154" i="3"/>
  <c r="AS154" i="3"/>
  <c r="BI154" i="3"/>
  <c r="Q154" i="3"/>
  <c r="AG154" i="3"/>
  <c r="AW154" i="3"/>
  <c r="U154" i="3"/>
  <c r="AK154" i="3"/>
  <c r="BA154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W170" i="3"/>
  <c r="AM170" i="3"/>
  <c r="BC170" i="3"/>
  <c r="AA170" i="3"/>
  <c r="AQ170" i="3"/>
  <c r="BG170" i="3"/>
  <c r="O170" i="3"/>
  <c r="AE170" i="3"/>
  <c r="AU170" i="3"/>
  <c r="S170" i="3"/>
  <c r="AI170" i="3"/>
  <c r="AY170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Y183" i="3"/>
  <c r="AO183" i="3"/>
  <c r="BE183" i="3"/>
  <c r="M183" i="3"/>
  <c r="AC183" i="3"/>
  <c r="AS183" i="3"/>
  <c r="BI183" i="3"/>
  <c r="Q183" i="3"/>
  <c r="AG183" i="3"/>
  <c r="AW183" i="3"/>
  <c r="U183" i="3"/>
  <c r="AK183" i="3"/>
  <c r="BA183" i="3"/>
  <c r="BK168" i="3"/>
  <c r="BL172" i="3"/>
  <c r="N165" i="3"/>
  <c r="R165" i="3"/>
  <c r="V165" i="3"/>
  <c r="Z165" i="3"/>
  <c r="AD165" i="3"/>
  <c r="AH165" i="3"/>
  <c r="AL165" i="3"/>
  <c r="AP165" i="3"/>
  <c r="AT165" i="3"/>
  <c r="AX165" i="3"/>
  <c r="BB165" i="3"/>
  <c r="BF165" i="3"/>
  <c r="O165" i="3"/>
  <c r="S165" i="3"/>
  <c r="W165" i="3"/>
  <c r="AA165" i="3"/>
  <c r="AE165" i="3"/>
  <c r="AI165" i="3"/>
  <c r="AM165" i="3"/>
  <c r="AQ165" i="3"/>
  <c r="AU165" i="3"/>
  <c r="AY165" i="3"/>
  <c r="BC165" i="3"/>
  <c r="P165" i="3"/>
  <c r="T165" i="3"/>
  <c r="X165" i="3"/>
  <c r="AB165" i="3"/>
  <c r="AF165" i="3"/>
  <c r="AJ165" i="3"/>
  <c r="AN165" i="3"/>
  <c r="AR165" i="3"/>
  <c r="AV165" i="3"/>
  <c r="AZ165" i="3"/>
  <c r="BD165" i="3"/>
  <c r="BH165" i="3"/>
  <c r="Y165" i="3"/>
  <c r="AO165" i="3"/>
  <c r="BE165" i="3"/>
  <c r="M165" i="3"/>
  <c r="AC165" i="3"/>
  <c r="AS165" i="3"/>
  <c r="BG165" i="3"/>
  <c r="Q165" i="3"/>
  <c r="AG165" i="3"/>
  <c r="AW165" i="3"/>
  <c r="BI165" i="3"/>
  <c r="BA165" i="3"/>
  <c r="U165" i="3"/>
  <c r="AK165" i="3"/>
  <c r="BL152" i="3"/>
  <c r="BN152" i="3"/>
  <c r="BL179" i="3"/>
  <c r="BJ186" i="3"/>
  <c r="K12" i="3"/>
  <c r="K150" i="3"/>
  <c r="K148" i="3"/>
  <c r="K146" i="3"/>
  <c r="K144" i="3"/>
  <c r="K142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6" i="3"/>
  <c r="K34" i="3"/>
  <c r="K32" i="3"/>
  <c r="K30" i="3"/>
  <c r="K28" i="3"/>
  <c r="K26" i="3"/>
  <c r="L25" i="3"/>
  <c r="L21" i="3"/>
  <c r="L19" i="3"/>
  <c r="L17" i="3"/>
  <c r="L15" i="3"/>
  <c r="L13" i="3"/>
  <c r="L149" i="3"/>
  <c r="L147" i="3"/>
  <c r="L145" i="3"/>
  <c r="L143" i="3"/>
  <c r="L141" i="3"/>
  <c r="L139" i="3"/>
  <c r="L137" i="3"/>
  <c r="L135" i="3"/>
  <c r="L133" i="3"/>
  <c r="L131" i="3"/>
  <c r="L129" i="3"/>
  <c r="L127" i="3"/>
  <c r="L125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K38" i="3"/>
  <c r="L23" i="3"/>
  <c r="K18" i="3"/>
  <c r="K24" i="3"/>
  <c r="L24" i="3"/>
  <c r="L22" i="3"/>
  <c r="K22" i="3"/>
  <c r="K20" i="3"/>
  <c r="K16" i="3"/>
  <c r="K14" i="3"/>
  <c r="K25" i="3"/>
  <c r="K23" i="3"/>
  <c r="K21" i="3"/>
  <c r="K19" i="3"/>
  <c r="K17" i="3"/>
  <c r="K15" i="3"/>
  <c r="K13" i="3"/>
  <c r="L20" i="3"/>
  <c r="L18" i="3"/>
  <c r="L16" i="3"/>
  <c r="L14" i="3"/>
  <c r="L12" i="3"/>
  <c r="L150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30" i="3"/>
  <c r="L28" i="3"/>
  <c r="L26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BN165" i="3" l="1"/>
  <c r="BK183" i="3"/>
  <c r="BK184" i="3"/>
  <c r="BK182" i="3"/>
  <c r="BJ167" i="3"/>
  <c r="BJ172" i="3"/>
  <c r="BL164" i="3"/>
  <c r="BN156" i="3"/>
  <c r="BN151" i="3"/>
  <c r="BM156" i="3"/>
  <c r="BM170" i="3"/>
  <c r="BK161" i="3"/>
  <c r="BL151" i="3"/>
  <c r="BK169" i="3"/>
  <c r="BL178" i="3"/>
  <c r="BM182" i="3"/>
  <c r="BN172" i="3"/>
  <c r="BM164" i="3"/>
  <c r="BK167" i="3"/>
  <c r="BM183" i="3"/>
  <c r="BL170" i="3"/>
  <c r="BN154" i="3"/>
  <c r="BM177" i="3"/>
  <c r="BJ177" i="3"/>
  <c r="BL189" i="3"/>
  <c r="BJ189" i="3"/>
  <c r="BM189" i="3"/>
  <c r="BL166" i="3"/>
  <c r="BM185" i="3"/>
  <c r="BL185" i="3"/>
  <c r="BJ185" i="3"/>
  <c r="BL158" i="3"/>
  <c r="BM187" i="3"/>
  <c r="BM162" i="3"/>
  <c r="BN174" i="3"/>
  <c r="BK174" i="3"/>
  <c r="BJ174" i="3"/>
  <c r="BM165" i="3"/>
  <c r="BL165" i="3"/>
  <c r="BJ165" i="3"/>
  <c r="BN183" i="3"/>
  <c r="BL183" i="3"/>
  <c r="BJ183" i="3"/>
  <c r="BJ170" i="3"/>
  <c r="BK154" i="3"/>
  <c r="BL177" i="3"/>
  <c r="BK177" i="3"/>
  <c r="BN177" i="3"/>
  <c r="BN161" i="3"/>
  <c r="BM161" i="3"/>
  <c r="BJ161" i="3"/>
  <c r="BK189" i="3"/>
  <c r="BN189" i="3"/>
  <c r="BJ181" i="3"/>
  <c r="BM181" i="3"/>
  <c r="BJ166" i="3"/>
  <c r="BK185" i="3"/>
  <c r="BM158" i="3"/>
  <c r="BJ158" i="3"/>
  <c r="BL173" i="3"/>
  <c r="BJ173" i="3"/>
  <c r="BM173" i="3"/>
  <c r="BM157" i="3"/>
  <c r="BL187" i="3"/>
  <c r="BK187" i="3"/>
  <c r="BN187" i="3"/>
  <c r="BK178" i="3"/>
  <c r="BM178" i="3"/>
  <c r="BK162" i="3"/>
  <c r="BN170" i="3"/>
  <c r="BM154" i="3"/>
  <c r="BL154" i="3"/>
  <c r="BL161" i="3"/>
  <c r="BK181" i="3"/>
  <c r="BN181" i="3"/>
  <c r="BL181" i="3"/>
  <c r="BM169" i="3"/>
  <c r="BN158" i="3"/>
  <c r="BK173" i="3"/>
  <c r="BN173" i="3"/>
  <c r="BL157" i="3"/>
  <c r="BK157" i="3"/>
  <c r="BN157" i="3"/>
  <c r="BN178" i="3"/>
  <c r="BJ153" i="3"/>
  <c r="BM153" i="3"/>
  <c r="BK165" i="3"/>
  <c r="BK170" i="3"/>
  <c r="BJ154" i="3"/>
  <c r="BN166" i="3"/>
  <c r="BM166" i="3"/>
  <c r="BK166" i="3"/>
  <c r="BN169" i="3"/>
  <c r="BL169" i="3"/>
  <c r="BJ169" i="3"/>
  <c r="BN185" i="3"/>
  <c r="BK158" i="3"/>
  <c r="BJ157" i="3"/>
  <c r="BJ187" i="3"/>
  <c r="BJ178" i="3"/>
  <c r="BJ162" i="3"/>
  <c r="BL162" i="3"/>
  <c r="BL153" i="3"/>
  <c r="BK153" i="3"/>
  <c r="BN153" i="3"/>
  <c r="BM174" i="3"/>
  <c r="BL174" i="3"/>
  <c r="N87" i="3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O123" i="3"/>
  <c r="S123" i="3"/>
  <c r="W123" i="3"/>
  <c r="AA123" i="3"/>
  <c r="AE123" i="3"/>
  <c r="AI123" i="3"/>
  <c r="AM123" i="3"/>
  <c r="AQ123" i="3"/>
  <c r="AU123" i="3"/>
  <c r="AY123" i="3"/>
  <c r="BC123" i="3"/>
  <c r="BG123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N147" i="3"/>
  <c r="P147" i="3"/>
  <c r="R147" i="3"/>
  <c r="T147" i="3"/>
  <c r="V147" i="3"/>
  <c r="X147" i="3"/>
  <c r="Z147" i="3"/>
  <c r="AB147" i="3"/>
  <c r="AD147" i="3"/>
  <c r="AF147" i="3"/>
  <c r="AH147" i="3"/>
  <c r="AJ147" i="3"/>
  <c r="AL147" i="3"/>
  <c r="AN147" i="3"/>
  <c r="AP147" i="3"/>
  <c r="AR147" i="3"/>
  <c r="AT147" i="3"/>
  <c r="AV147" i="3"/>
  <c r="AX147" i="3"/>
  <c r="AZ147" i="3"/>
  <c r="BB147" i="3"/>
  <c r="BD147" i="3"/>
  <c r="BF147" i="3"/>
  <c r="BH147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T14" i="3"/>
  <c r="AV14" i="3"/>
  <c r="AX14" i="3"/>
  <c r="AZ14" i="3"/>
  <c r="BB14" i="3"/>
  <c r="BD14" i="3"/>
  <c r="BF14" i="3"/>
  <c r="BH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T20" i="3"/>
  <c r="AV20" i="3"/>
  <c r="AX20" i="3"/>
  <c r="AZ20" i="3"/>
  <c r="BB20" i="3"/>
  <c r="BD20" i="3"/>
  <c r="BF20" i="3"/>
  <c r="BH20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V24" i="3"/>
  <c r="AX24" i="3"/>
  <c r="AZ24" i="3"/>
  <c r="BB24" i="3"/>
  <c r="BD24" i="3"/>
  <c r="BF24" i="3"/>
  <c r="BH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T28" i="3"/>
  <c r="AV28" i="3"/>
  <c r="AX28" i="3"/>
  <c r="AZ28" i="3"/>
  <c r="BB28" i="3"/>
  <c r="BD28" i="3"/>
  <c r="BF28" i="3"/>
  <c r="BH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6" i="3"/>
  <c r="P36" i="3"/>
  <c r="R36" i="3"/>
  <c r="T36" i="3"/>
  <c r="V36" i="3"/>
  <c r="X36" i="3"/>
  <c r="Z36" i="3"/>
  <c r="AB36" i="3"/>
  <c r="AD36" i="3"/>
  <c r="AF36" i="3"/>
  <c r="O36" i="3"/>
  <c r="S36" i="3"/>
  <c r="W36" i="3"/>
  <c r="AA36" i="3"/>
  <c r="AE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Q36" i="3"/>
  <c r="U36" i="3"/>
  <c r="Y36" i="3"/>
  <c r="AC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X42" i="3"/>
  <c r="BB42" i="3"/>
  <c r="BF42" i="3"/>
  <c r="AV42" i="3"/>
  <c r="AZ42" i="3"/>
  <c r="BD42" i="3"/>
  <c r="BH42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0" i="3"/>
  <c r="O70" i="3"/>
  <c r="Q70" i="3"/>
  <c r="S70" i="3"/>
  <c r="U70" i="3"/>
  <c r="W70" i="3"/>
  <c r="Y70" i="3"/>
  <c r="P70" i="3"/>
  <c r="T70" i="3"/>
  <c r="X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70" i="3"/>
  <c r="R70" i="3"/>
  <c r="V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AS78" i="3"/>
  <c r="AU78" i="3"/>
  <c r="AW78" i="3"/>
  <c r="AY78" i="3"/>
  <c r="BA78" i="3"/>
  <c r="BC78" i="3"/>
  <c r="BE78" i="3"/>
  <c r="BG78" i="3"/>
  <c r="BI78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BC122" i="3"/>
  <c r="BG122" i="3"/>
  <c r="BE122" i="3"/>
  <c r="BI122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N150" i="3"/>
  <c r="P150" i="3"/>
  <c r="R150" i="3"/>
  <c r="T150" i="3"/>
  <c r="V150" i="3"/>
  <c r="X150" i="3"/>
  <c r="Z150" i="3"/>
  <c r="AB150" i="3"/>
  <c r="AD150" i="3"/>
  <c r="AF150" i="3"/>
  <c r="AH150" i="3"/>
  <c r="AJ150" i="3"/>
  <c r="AL150" i="3"/>
  <c r="AN150" i="3"/>
  <c r="AP150" i="3"/>
  <c r="AR150" i="3"/>
  <c r="AT150" i="3"/>
  <c r="AV150" i="3"/>
  <c r="AX150" i="3"/>
  <c r="AZ150" i="3"/>
  <c r="BB150" i="3"/>
  <c r="BD150" i="3"/>
  <c r="BF150" i="3"/>
  <c r="BH150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L35" i="3"/>
  <c r="AP35" i="3"/>
  <c r="AT35" i="3"/>
  <c r="AX35" i="3"/>
  <c r="BB35" i="3"/>
  <c r="BF35" i="3"/>
  <c r="AJ35" i="3"/>
  <c r="AN35" i="3"/>
  <c r="AR35" i="3"/>
  <c r="AV35" i="3"/>
  <c r="AZ35" i="3"/>
  <c r="BD35" i="3"/>
  <c r="BH35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N79" i="3"/>
  <c r="P79" i="3"/>
  <c r="R79" i="3"/>
  <c r="T79" i="3"/>
  <c r="V79" i="3"/>
  <c r="X79" i="3"/>
  <c r="Z79" i="3"/>
  <c r="AB79" i="3"/>
  <c r="AD79" i="3"/>
  <c r="AF79" i="3"/>
  <c r="AH79" i="3"/>
  <c r="AJ79" i="3"/>
  <c r="AL79" i="3"/>
  <c r="AN79" i="3"/>
  <c r="AP79" i="3"/>
  <c r="AR79" i="3"/>
  <c r="AT79" i="3"/>
  <c r="AV79" i="3"/>
  <c r="AX79" i="3"/>
  <c r="AZ79" i="3"/>
  <c r="BB79" i="3"/>
  <c r="BD79" i="3"/>
  <c r="BF79" i="3"/>
  <c r="BH79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M29" i="3"/>
  <c r="O29" i="3"/>
  <c r="Q29" i="3"/>
  <c r="S29" i="3"/>
  <c r="U29" i="3"/>
  <c r="W29" i="3"/>
  <c r="Y29" i="3"/>
  <c r="AA29" i="3"/>
  <c r="AC29" i="3"/>
  <c r="AE29" i="3"/>
  <c r="AG29" i="3"/>
  <c r="AK29" i="3"/>
  <c r="AO29" i="3"/>
  <c r="AS29" i="3"/>
  <c r="AW29" i="3"/>
  <c r="BA29" i="3"/>
  <c r="BE29" i="3"/>
  <c r="BI29" i="3"/>
  <c r="AI29" i="3"/>
  <c r="AM29" i="3"/>
  <c r="AQ29" i="3"/>
  <c r="AU29" i="3"/>
  <c r="AY29" i="3"/>
  <c r="BC29" i="3"/>
  <c r="BG2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69" i="3"/>
  <c r="R69" i="3"/>
  <c r="V69" i="3"/>
  <c r="Z69" i="3"/>
  <c r="AD69" i="3"/>
  <c r="AH69" i="3"/>
  <c r="AL69" i="3"/>
  <c r="AP69" i="3"/>
  <c r="AT69" i="3"/>
  <c r="AX69" i="3"/>
  <c r="BB69" i="3"/>
  <c r="BF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AS25" i="3"/>
  <c r="AU25" i="3"/>
  <c r="AY25" i="3"/>
  <c r="BC25" i="3"/>
  <c r="BG25" i="3"/>
  <c r="AW25" i="3"/>
  <c r="BA25" i="3"/>
  <c r="BE25" i="3"/>
  <c r="BI25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H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F22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M38" i="3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26" i="3"/>
  <c r="O26" i="3"/>
  <c r="Q26" i="3"/>
  <c r="S26" i="3"/>
  <c r="U26" i="3"/>
  <c r="W26" i="3"/>
  <c r="Y26" i="3"/>
  <c r="AA26" i="3"/>
  <c r="AC26" i="3"/>
  <c r="P26" i="3"/>
  <c r="T26" i="3"/>
  <c r="X26" i="3"/>
  <c r="AB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N26" i="3"/>
  <c r="R26" i="3"/>
  <c r="V26" i="3"/>
  <c r="Z26" i="3"/>
  <c r="AD26" i="3"/>
  <c r="AF26" i="3"/>
  <c r="AH26" i="3"/>
  <c r="AJ26" i="3"/>
  <c r="AL26" i="3"/>
  <c r="AN26" i="3"/>
  <c r="AP26" i="3"/>
  <c r="AR26" i="3"/>
  <c r="AT26" i="3"/>
  <c r="AV26" i="3"/>
  <c r="AX26" i="3"/>
  <c r="AZ26" i="3"/>
  <c r="BB26" i="3"/>
  <c r="BD26" i="3"/>
  <c r="BF26" i="3"/>
  <c r="BH26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AQ56" i="3"/>
  <c r="AS56" i="3"/>
  <c r="AU56" i="3"/>
  <c r="AW56" i="3"/>
  <c r="AY56" i="3"/>
  <c r="BA56" i="3"/>
  <c r="BC56" i="3"/>
  <c r="BE56" i="3"/>
  <c r="BG56" i="3"/>
  <c r="BI56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C96" i="3"/>
  <c r="BE96" i="3"/>
  <c r="BG96" i="3"/>
  <c r="BI96" i="3"/>
  <c r="BD96" i="3"/>
  <c r="BF96" i="3"/>
  <c r="BH96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N124" i="3"/>
  <c r="P124" i="3"/>
  <c r="R124" i="3"/>
  <c r="T124" i="3"/>
  <c r="O124" i="3"/>
  <c r="S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N148" i="3"/>
  <c r="P148" i="3"/>
  <c r="R148" i="3"/>
  <c r="T148" i="3"/>
  <c r="V148" i="3"/>
  <c r="X148" i="3"/>
  <c r="Z148" i="3"/>
  <c r="AB148" i="3"/>
  <c r="AD148" i="3"/>
  <c r="AF148" i="3"/>
  <c r="AH148" i="3"/>
  <c r="AJ148" i="3"/>
  <c r="AL148" i="3"/>
  <c r="AN148" i="3"/>
  <c r="AP148" i="3"/>
  <c r="AR148" i="3"/>
  <c r="AT148" i="3"/>
  <c r="AV148" i="3"/>
  <c r="AX148" i="3"/>
  <c r="AZ148" i="3"/>
  <c r="BB148" i="3"/>
  <c r="BD148" i="3"/>
  <c r="BF148" i="3"/>
  <c r="BH148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F11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11" i="3"/>
  <c r="E2" i="3"/>
  <c r="K2" i="3" s="1"/>
  <c r="L9" i="3" l="1"/>
  <c r="L5" i="3"/>
  <c r="L7" i="3"/>
  <c r="L3" i="3"/>
  <c r="L6" i="3"/>
  <c r="L10" i="3"/>
  <c r="BK127" i="3"/>
  <c r="K11" i="3"/>
  <c r="K7" i="3"/>
  <c r="K3" i="3"/>
  <c r="W3" i="3" s="1"/>
  <c r="BN69" i="3"/>
  <c r="BN86" i="3"/>
  <c r="BN78" i="3"/>
  <c r="BN106" i="3"/>
  <c r="BN98" i="3"/>
  <c r="BN36" i="3"/>
  <c r="BM14" i="3"/>
  <c r="L11" i="3"/>
  <c r="M11" i="3" s="1"/>
  <c r="K8" i="3"/>
  <c r="K4" i="3"/>
  <c r="L8" i="3"/>
  <c r="L4" i="3"/>
  <c r="BM12" i="3"/>
  <c r="BL12" i="3"/>
  <c r="BJ12" i="3"/>
  <c r="BN12" i="3"/>
  <c r="BK12" i="3"/>
  <c r="BJ148" i="3"/>
  <c r="BN148" i="3"/>
  <c r="BK148" i="3"/>
  <c r="BM144" i="3"/>
  <c r="BL144" i="3"/>
  <c r="BJ140" i="3"/>
  <c r="BN140" i="3"/>
  <c r="BK140" i="3"/>
  <c r="BM136" i="3"/>
  <c r="BL136" i="3"/>
  <c r="BJ132" i="3"/>
  <c r="BN132" i="3"/>
  <c r="BK132" i="3"/>
  <c r="BM128" i="3"/>
  <c r="BN128" i="3"/>
  <c r="BL128" i="3"/>
  <c r="BN124" i="3"/>
  <c r="BK124" i="3"/>
  <c r="BL124" i="3"/>
  <c r="BJ124" i="3"/>
  <c r="BL120" i="3"/>
  <c r="BK116" i="3"/>
  <c r="BL112" i="3"/>
  <c r="BK108" i="3"/>
  <c r="BN108" i="3"/>
  <c r="BJ108" i="3"/>
  <c r="BJ104" i="3"/>
  <c r="BM104" i="3"/>
  <c r="BL104" i="3"/>
  <c r="BN100" i="3"/>
  <c r="BK100" i="3"/>
  <c r="BJ100" i="3"/>
  <c r="BJ96" i="3"/>
  <c r="BM96" i="3"/>
  <c r="BL96" i="3"/>
  <c r="BN92" i="3"/>
  <c r="BK92" i="3"/>
  <c r="BM88" i="3"/>
  <c r="BL88" i="3"/>
  <c r="BN84" i="3"/>
  <c r="BK84" i="3"/>
  <c r="BJ84" i="3"/>
  <c r="BM80" i="3"/>
  <c r="BL80" i="3"/>
  <c r="BM76" i="3"/>
  <c r="BJ76" i="3"/>
  <c r="BN76" i="3"/>
  <c r="BK76" i="3"/>
  <c r="BM68" i="3"/>
  <c r="BJ68" i="3"/>
  <c r="BN68" i="3"/>
  <c r="BK68" i="3"/>
  <c r="BL68" i="3"/>
  <c r="BL64" i="3"/>
  <c r="BM60" i="3"/>
  <c r="BK60" i="3"/>
  <c r="BN60" i="3"/>
  <c r="BJ60" i="3"/>
  <c r="BJ56" i="3"/>
  <c r="BL56" i="3"/>
  <c r="BM52" i="3"/>
  <c r="BK52" i="3"/>
  <c r="BN52" i="3"/>
  <c r="BJ48" i="3"/>
  <c r="BL48" i="3"/>
  <c r="BM44" i="3"/>
  <c r="BK44" i="3"/>
  <c r="BN44" i="3"/>
  <c r="BM40" i="3"/>
  <c r="BM34" i="3"/>
  <c r="BK34" i="3"/>
  <c r="BN34" i="3"/>
  <c r="BJ30" i="3"/>
  <c r="BL30" i="3"/>
  <c r="BM26" i="3"/>
  <c r="BN26" i="3"/>
  <c r="BJ38" i="3"/>
  <c r="BL38" i="3"/>
  <c r="BL18" i="3"/>
  <c r="BJ18" i="3"/>
  <c r="BN18" i="3"/>
  <c r="BK18" i="3"/>
  <c r="BJ22" i="3"/>
  <c r="BN22" i="3"/>
  <c r="BK22" i="3"/>
  <c r="BL16" i="3"/>
  <c r="BJ16" i="3"/>
  <c r="BN16" i="3"/>
  <c r="BK16" i="3"/>
  <c r="BJ21" i="3"/>
  <c r="BN21" i="3"/>
  <c r="BK21" i="3"/>
  <c r="BJ17" i="3"/>
  <c r="BM17" i="3"/>
  <c r="BL17" i="3"/>
  <c r="BK13" i="3"/>
  <c r="BN13" i="3"/>
  <c r="BJ149" i="3"/>
  <c r="BN149" i="3"/>
  <c r="BK149" i="3"/>
  <c r="BM145" i="3"/>
  <c r="BL145" i="3"/>
  <c r="BJ141" i="3"/>
  <c r="BN141" i="3"/>
  <c r="BK141" i="3"/>
  <c r="BM137" i="3"/>
  <c r="BL137" i="3"/>
  <c r="BJ133" i="3"/>
  <c r="BN133" i="3"/>
  <c r="BK133" i="3"/>
  <c r="BK129" i="3"/>
  <c r="BM129" i="3"/>
  <c r="BK125" i="3"/>
  <c r="BN125" i="3"/>
  <c r="BM121" i="3"/>
  <c r="BL121" i="3"/>
  <c r="BK121" i="3"/>
  <c r="BK117" i="3"/>
  <c r="BN117" i="3"/>
  <c r="BJ117" i="3"/>
  <c r="BM113" i="3"/>
  <c r="BK109" i="3"/>
  <c r="BN109" i="3"/>
  <c r="BM105" i="3"/>
  <c r="BL105" i="3"/>
  <c r="BK105" i="3"/>
  <c r="BL101" i="3"/>
  <c r="BK101" i="3"/>
  <c r="BN101" i="3"/>
  <c r="BM97" i="3"/>
  <c r="BL97" i="3"/>
  <c r="BK97" i="3"/>
  <c r="BN93" i="3"/>
  <c r="BK93" i="3"/>
  <c r="BJ93" i="3"/>
  <c r="BM89" i="3"/>
  <c r="BL89" i="3"/>
  <c r="BN85" i="3"/>
  <c r="BK85" i="3"/>
  <c r="BJ81" i="3"/>
  <c r="BM81" i="3"/>
  <c r="BL81" i="3"/>
  <c r="BJ77" i="3"/>
  <c r="BN77" i="3"/>
  <c r="BK77" i="3"/>
  <c r="BM73" i="3"/>
  <c r="BL73" i="3"/>
  <c r="BJ73" i="3"/>
  <c r="BN73" i="3"/>
  <c r="BJ69" i="3"/>
  <c r="BK69" i="3"/>
  <c r="BJ65" i="3"/>
  <c r="BM65" i="3"/>
  <c r="BN65" i="3"/>
  <c r="BL65" i="3"/>
  <c r="BK61" i="3"/>
  <c r="BN61" i="3"/>
  <c r="BJ57" i="3"/>
  <c r="BM57" i="3"/>
  <c r="BL57" i="3"/>
  <c r="BK53" i="3"/>
  <c r="BN53" i="3"/>
  <c r="BJ53" i="3"/>
  <c r="BM49" i="3"/>
  <c r="BL49" i="3"/>
  <c r="BK45" i="3"/>
  <c r="BN45" i="3"/>
  <c r="BJ45" i="3"/>
  <c r="BJ41" i="3"/>
  <c r="BM41" i="3"/>
  <c r="BN41" i="3"/>
  <c r="BL41" i="3"/>
  <c r="BN37" i="3"/>
  <c r="BK37" i="3"/>
  <c r="BM37" i="3"/>
  <c r="BL37" i="3"/>
  <c r="BJ37" i="3"/>
  <c r="BN29" i="3"/>
  <c r="BK29" i="3"/>
  <c r="BM29" i="3"/>
  <c r="BL29" i="3"/>
  <c r="BJ29" i="3"/>
  <c r="BM83" i="3"/>
  <c r="BL83" i="3"/>
  <c r="BK79" i="3"/>
  <c r="BN79" i="3"/>
  <c r="BJ79" i="3"/>
  <c r="BK75" i="3"/>
  <c r="BN75" i="3"/>
  <c r="BJ75" i="3"/>
  <c r="BM75" i="3"/>
  <c r="BL75" i="3"/>
  <c r="BK71" i="3"/>
  <c r="BN71" i="3"/>
  <c r="BJ71" i="3"/>
  <c r="BM67" i="3"/>
  <c r="BL67" i="3"/>
  <c r="BK63" i="3"/>
  <c r="BN63" i="3"/>
  <c r="BJ63" i="3"/>
  <c r="BM59" i="3"/>
  <c r="BL59" i="3"/>
  <c r="BK55" i="3"/>
  <c r="BN55" i="3"/>
  <c r="BJ51" i="3"/>
  <c r="BM51" i="3"/>
  <c r="BL51" i="3"/>
  <c r="BK47" i="3"/>
  <c r="BN47" i="3"/>
  <c r="BJ43" i="3"/>
  <c r="BM43" i="3"/>
  <c r="BN43" i="3"/>
  <c r="BL43" i="3"/>
  <c r="BK39" i="3"/>
  <c r="BN39" i="3"/>
  <c r="BM35" i="3"/>
  <c r="BL35" i="3"/>
  <c r="BJ35" i="3"/>
  <c r="BN31" i="3"/>
  <c r="BK31" i="3"/>
  <c r="BM27" i="3"/>
  <c r="BL27" i="3"/>
  <c r="BJ27" i="3"/>
  <c r="BJ146" i="3"/>
  <c r="BN146" i="3"/>
  <c r="BK146" i="3"/>
  <c r="BM142" i="3"/>
  <c r="BL142" i="3"/>
  <c r="BJ138" i="3"/>
  <c r="BN138" i="3"/>
  <c r="BK138" i="3"/>
  <c r="BM134" i="3"/>
  <c r="BL134" i="3"/>
  <c r="BJ130" i="3"/>
  <c r="BN130" i="3"/>
  <c r="BK130" i="3"/>
  <c r="BJ126" i="3"/>
  <c r="BM126" i="3"/>
  <c r="BL126" i="3"/>
  <c r="BM122" i="3"/>
  <c r="BN122" i="3"/>
  <c r="BK122" i="3"/>
  <c r="BM118" i="3"/>
  <c r="BL118" i="3"/>
  <c r="BM114" i="3"/>
  <c r="BN114" i="3"/>
  <c r="BK114" i="3"/>
  <c r="BJ114" i="3"/>
  <c r="BJ110" i="3"/>
  <c r="BM110" i="3"/>
  <c r="BL110" i="3"/>
  <c r="BL106" i="3"/>
  <c r="BM106" i="3"/>
  <c r="BJ106" i="3"/>
  <c r="BK106" i="3"/>
  <c r="BL102" i="3"/>
  <c r="BM102" i="3"/>
  <c r="BN102" i="3"/>
  <c r="BL98" i="3"/>
  <c r="BM98" i="3"/>
  <c r="BJ98" i="3"/>
  <c r="BK98" i="3"/>
  <c r="BM94" i="3"/>
  <c r="BL94" i="3"/>
  <c r="BN94" i="3"/>
  <c r="BJ90" i="3"/>
  <c r="BK90" i="3"/>
  <c r="BM86" i="3"/>
  <c r="BL86" i="3"/>
  <c r="BN82" i="3"/>
  <c r="BJ82" i="3"/>
  <c r="BK82" i="3"/>
  <c r="BM78" i="3"/>
  <c r="BL78" i="3"/>
  <c r="BJ74" i="3"/>
  <c r="BK74" i="3"/>
  <c r="BN70" i="3"/>
  <c r="BM70" i="3"/>
  <c r="BL70" i="3"/>
  <c r="BJ66" i="3"/>
  <c r="BN66" i="3"/>
  <c r="BK66" i="3"/>
  <c r="BJ62" i="3"/>
  <c r="BL62" i="3"/>
  <c r="BM58" i="3"/>
  <c r="BK58" i="3"/>
  <c r="BN58" i="3"/>
  <c r="BL54" i="3"/>
  <c r="BM50" i="3"/>
  <c r="BK50" i="3"/>
  <c r="BN50" i="3"/>
  <c r="BJ50" i="3"/>
  <c r="BL46" i="3"/>
  <c r="BL42" i="3"/>
  <c r="BJ42" i="3"/>
  <c r="BK42" i="3"/>
  <c r="BN42" i="3"/>
  <c r="BM36" i="3"/>
  <c r="BK36" i="3"/>
  <c r="BN32" i="3"/>
  <c r="BJ32" i="3"/>
  <c r="BL28" i="3"/>
  <c r="BM28" i="3"/>
  <c r="BK28" i="3"/>
  <c r="BN24" i="3"/>
  <c r="BJ24" i="3"/>
  <c r="BL20" i="3"/>
  <c r="BL14" i="3"/>
  <c r="BJ14" i="3"/>
  <c r="BN14" i="3"/>
  <c r="BK14" i="3"/>
  <c r="BM23" i="3"/>
  <c r="BL23" i="3"/>
  <c r="BJ23" i="3"/>
  <c r="BK19" i="3"/>
  <c r="BN19" i="3"/>
  <c r="BJ15" i="3"/>
  <c r="BM15" i="3"/>
  <c r="BL15" i="3"/>
  <c r="BJ147" i="3"/>
  <c r="BN147" i="3"/>
  <c r="BK147" i="3"/>
  <c r="BM143" i="3"/>
  <c r="BL143" i="3"/>
  <c r="BJ139" i="3"/>
  <c r="BN139" i="3"/>
  <c r="BK139" i="3"/>
  <c r="BM135" i="3"/>
  <c r="BL135" i="3"/>
  <c r="BJ131" i="3"/>
  <c r="BN131" i="3"/>
  <c r="BK131" i="3"/>
  <c r="BJ127" i="3"/>
  <c r="BM127" i="3"/>
  <c r="BM123" i="3"/>
  <c r="BN123" i="3"/>
  <c r="BK123" i="3"/>
  <c r="BM119" i="3"/>
  <c r="BL119" i="3"/>
  <c r="BK119" i="3"/>
  <c r="BJ115" i="3"/>
  <c r="BN115" i="3"/>
  <c r="BK115" i="3"/>
  <c r="BJ111" i="3"/>
  <c r="BM111" i="3"/>
  <c r="BN107" i="3"/>
  <c r="BK107" i="3"/>
  <c r="BJ107" i="3"/>
  <c r="BK103" i="3"/>
  <c r="BJ103" i="3"/>
  <c r="BM103" i="3"/>
  <c r="BL103" i="3"/>
  <c r="BN99" i="3"/>
  <c r="BK99" i="3"/>
  <c r="BJ99" i="3"/>
  <c r="BK95" i="3"/>
  <c r="BJ95" i="3"/>
  <c r="BM95" i="3"/>
  <c r="BL95" i="3"/>
  <c r="BN91" i="3"/>
  <c r="BK91" i="3"/>
  <c r="BM87" i="3"/>
  <c r="BL87" i="3"/>
  <c r="O11" i="3"/>
  <c r="S11" i="3"/>
  <c r="W11" i="3"/>
  <c r="AA11" i="3"/>
  <c r="AE11" i="3"/>
  <c r="AI11" i="3"/>
  <c r="AM11" i="3"/>
  <c r="AQ11" i="3"/>
  <c r="AU11" i="3"/>
  <c r="AY11" i="3"/>
  <c r="BC11" i="3"/>
  <c r="BG11" i="3"/>
  <c r="N11" i="3"/>
  <c r="R11" i="3"/>
  <c r="V11" i="3"/>
  <c r="Z11" i="3"/>
  <c r="AD11" i="3"/>
  <c r="AH11" i="3"/>
  <c r="AL11" i="3"/>
  <c r="AP11" i="3"/>
  <c r="AT11" i="3"/>
  <c r="AX11" i="3"/>
  <c r="BB11" i="3"/>
  <c r="BF11" i="3"/>
  <c r="N7" i="3"/>
  <c r="R7" i="3"/>
  <c r="V7" i="3"/>
  <c r="Z7" i="3"/>
  <c r="AD7" i="3"/>
  <c r="AH7" i="3"/>
  <c r="AL7" i="3"/>
  <c r="AP7" i="3"/>
  <c r="AT7" i="3"/>
  <c r="AX7" i="3"/>
  <c r="BB7" i="3"/>
  <c r="BF7" i="3"/>
  <c r="M7" i="3"/>
  <c r="Q7" i="3"/>
  <c r="U7" i="3"/>
  <c r="Y7" i="3"/>
  <c r="AC7" i="3"/>
  <c r="AG7" i="3"/>
  <c r="AK7" i="3"/>
  <c r="AO7" i="3"/>
  <c r="AS7" i="3"/>
  <c r="AW7" i="3"/>
  <c r="BA7" i="3"/>
  <c r="BE7" i="3"/>
  <c r="BI7" i="3"/>
  <c r="Y3" i="3"/>
  <c r="AC3" i="3"/>
  <c r="AG3" i="3"/>
  <c r="AK3" i="3"/>
  <c r="AO3" i="3"/>
  <c r="AS3" i="3"/>
  <c r="AW3" i="3"/>
  <c r="BA3" i="3"/>
  <c r="BE3" i="3"/>
  <c r="BI3" i="3"/>
  <c r="T3" i="3"/>
  <c r="N3" i="3"/>
  <c r="X3" i="3"/>
  <c r="AB3" i="3"/>
  <c r="AF3" i="3"/>
  <c r="AJ3" i="3"/>
  <c r="AN3" i="3"/>
  <c r="AR3" i="3"/>
  <c r="AV3" i="3"/>
  <c r="AZ3" i="3"/>
  <c r="BD3" i="3"/>
  <c r="BH3" i="3"/>
  <c r="S3" i="3"/>
  <c r="P3" i="3"/>
  <c r="BM148" i="3"/>
  <c r="BL148" i="3"/>
  <c r="BJ144" i="3"/>
  <c r="BN144" i="3"/>
  <c r="BK144" i="3"/>
  <c r="BM140" i="3"/>
  <c r="BL140" i="3"/>
  <c r="BJ136" i="3"/>
  <c r="BN136" i="3"/>
  <c r="BK136" i="3"/>
  <c r="BM132" i="3"/>
  <c r="BL132" i="3"/>
  <c r="BJ128" i="3"/>
  <c r="BK128" i="3"/>
  <c r="BM124" i="3"/>
  <c r="BM120" i="3"/>
  <c r="BJ120" i="3"/>
  <c r="BN120" i="3"/>
  <c r="BK120" i="3"/>
  <c r="BN116" i="3"/>
  <c r="BJ116" i="3"/>
  <c r="BM116" i="3"/>
  <c r="BL116" i="3"/>
  <c r="BM112" i="3"/>
  <c r="BJ112" i="3"/>
  <c r="BN112" i="3"/>
  <c r="BK112" i="3"/>
  <c r="BM108" i="3"/>
  <c r="BL108" i="3"/>
  <c r="BN104" i="3"/>
  <c r="BK104" i="3"/>
  <c r="BM100" i="3"/>
  <c r="BL100" i="3"/>
  <c r="BN96" i="3"/>
  <c r="BK96" i="3"/>
  <c r="BJ92" i="3"/>
  <c r="BM92" i="3"/>
  <c r="BL92" i="3"/>
  <c r="BN88" i="3"/>
  <c r="BK88" i="3"/>
  <c r="BJ88" i="3"/>
  <c r="BM84" i="3"/>
  <c r="BL84" i="3"/>
  <c r="BK80" i="3"/>
  <c r="BN80" i="3"/>
  <c r="BJ80" i="3"/>
  <c r="BL76" i="3"/>
  <c r="BM72" i="3"/>
  <c r="BJ72" i="3"/>
  <c r="BN72" i="3"/>
  <c r="BK72" i="3"/>
  <c r="BL72" i="3"/>
  <c r="BM64" i="3"/>
  <c r="BK64" i="3"/>
  <c r="BN64" i="3"/>
  <c r="BJ64" i="3"/>
  <c r="BL60" i="3"/>
  <c r="BM56" i="3"/>
  <c r="BK56" i="3"/>
  <c r="BN56" i="3"/>
  <c r="BJ52" i="3"/>
  <c r="BL52" i="3"/>
  <c r="BM48" i="3"/>
  <c r="BK48" i="3"/>
  <c r="BN48" i="3"/>
  <c r="BJ44" i="3"/>
  <c r="BL44" i="3"/>
  <c r="BL40" i="3"/>
  <c r="BJ40" i="3"/>
  <c r="BK40" i="3"/>
  <c r="BN40" i="3"/>
  <c r="BJ34" i="3"/>
  <c r="BL34" i="3"/>
  <c r="BM30" i="3"/>
  <c r="BK30" i="3"/>
  <c r="BN30" i="3"/>
  <c r="BJ26" i="3"/>
  <c r="BK26" i="3"/>
  <c r="BL26" i="3"/>
  <c r="BM38" i="3"/>
  <c r="BK38" i="3"/>
  <c r="BN38" i="3"/>
  <c r="BM18" i="3"/>
  <c r="BM22" i="3"/>
  <c r="BL22" i="3"/>
  <c r="BM16" i="3"/>
  <c r="BN25" i="3"/>
  <c r="BK25" i="3"/>
  <c r="BM25" i="3"/>
  <c r="BL25" i="3"/>
  <c r="BJ25" i="3"/>
  <c r="BM21" i="3"/>
  <c r="BL21" i="3"/>
  <c r="BK17" i="3"/>
  <c r="BN17" i="3"/>
  <c r="BJ13" i="3"/>
  <c r="BM13" i="3"/>
  <c r="BL13" i="3"/>
  <c r="BM149" i="3"/>
  <c r="BL149" i="3"/>
  <c r="BJ145" i="3"/>
  <c r="BN145" i="3"/>
  <c r="BK145" i="3"/>
  <c r="BM141" i="3"/>
  <c r="BL141" i="3"/>
  <c r="BJ137" i="3"/>
  <c r="BN137" i="3"/>
  <c r="BK137" i="3"/>
  <c r="BM133" i="3"/>
  <c r="BL133" i="3"/>
  <c r="BL129" i="3"/>
  <c r="BN129" i="3"/>
  <c r="BJ129" i="3"/>
  <c r="BJ125" i="3"/>
  <c r="BM125" i="3"/>
  <c r="BL125" i="3"/>
  <c r="BJ121" i="3"/>
  <c r="BN121" i="3"/>
  <c r="BM117" i="3"/>
  <c r="BL117" i="3"/>
  <c r="BL113" i="3"/>
  <c r="BK113" i="3"/>
  <c r="BJ113" i="3"/>
  <c r="BN113" i="3"/>
  <c r="BJ109" i="3"/>
  <c r="BM109" i="3"/>
  <c r="BL109" i="3"/>
  <c r="BN105" i="3"/>
  <c r="BJ105" i="3"/>
  <c r="BJ101" i="3"/>
  <c r="BM101" i="3"/>
  <c r="BN97" i="3"/>
  <c r="BJ97" i="3"/>
  <c r="BM93" i="3"/>
  <c r="BL93" i="3"/>
  <c r="BK89" i="3"/>
  <c r="BN89" i="3"/>
  <c r="BJ89" i="3"/>
  <c r="BJ85" i="3"/>
  <c r="BM85" i="3"/>
  <c r="BL85" i="3"/>
  <c r="BK81" i="3"/>
  <c r="BN81" i="3"/>
  <c r="BM77" i="3"/>
  <c r="BL77" i="3"/>
  <c r="BK73" i="3"/>
  <c r="BM69" i="3"/>
  <c r="BL69" i="3"/>
  <c r="BK65" i="3"/>
  <c r="BJ61" i="3"/>
  <c r="BM61" i="3"/>
  <c r="BL61" i="3"/>
  <c r="BK57" i="3"/>
  <c r="BN57" i="3"/>
  <c r="BM53" i="3"/>
  <c r="BL53" i="3"/>
  <c r="BK49" i="3"/>
  <c r="BN49" i="3"/>
  <c r="BJ49" i="3"/>
  <c r="BM45" i="3"/>
  <c r="BL45" i="3"/>
  <c r="BK41" i="3"/>
  <c r="BN33" i="3"/>
  <c r="BK33" i="3"/>
  <c r="BM33" i="3"/>
  <c r="BL33" i="3"/>
  <c r="BJ33" i="3"/>
  <c r="BN83" i="3"/>
  <c r="BK83" i="3"/>
  <c r="BJ83" i="3"/>
  <c r="BM79" i="3"/>
  <c r="BL79" i="3"/>
  <c r="BM71" i="3"/>
  <c r="BL71" i="3"/>
  <c r="BK67" i="3"/>
  <c r="BN67" i="3"/>
  <c r="BJ67" i="3"/>
  <c r="BM63" i="3"/>
  <c r="BL63" i="3"/>
  <c r="BK59" i="3"/>
  <c r="BN59" i="3"/>
  <c r="BJ59" i="3"/>
  <c r="BJ55" i="3"/>
  <c r="BM55" i="3"/>
  <c r="BL55" i="3"/>
  <c r="BK51" i="3"/>
  <c r="BN51" i="3"/>
  <c r="BJ47" i="3"/>
  <c r="BM47" i="3"/>
  <c r="BL47" i="3"/>
  <c r="BK43" i="3"/>
  <c r="BM39" i="3"/>
  <c r="BL39" i="3"/>
  <c r="BJ39" i="3"/>
  <c r="BN35" i="3"/>
  <c r="BK35" i="3"/>
  <c r="BM31" i="3"/>
  <c r="BL31" i="3"/>
  <c r="BJ31" i="3"/>
  <c r="BN27" i="3"/>
  <c r="BK27" i="3"/>
  <c r="BM150" i="3"/>
  <c r="BL150" i="3"/>
  <c r="BJ150" i="3"/>
  <c r="BN150" i="3"/>
  <c r="BK150" i="3"/>
  <c r="BM146" i="3"/>
  <c r="BL146" i="3"/>
  <c r="BJ142" i="3"/>
  <c r="BN142" i="3"/>
  <c r="BK142" i="3"/>
  <c r="BM138" i="3"/>
  <c r="BL138" i="3"/>
  <c r="BJ134" i="3"/>
  <c r="BN134" i="3"/>
  <c r="BK134" i="3"/>
  <c r="BM130" i="3"/>
  <c r="BL130" i="3"/>
  <c r="BN126" i="3"/>
  <c r="BK126" i="3"/>
  <c r="BJ122" i="3"/>
  <c r="BL122" i="3"/>
  <c r="BN118" i="3"/>
  <c r="BK118" i="3"/>
  <c r="BJ118" i="3"/>
  <c r="BL114" i="3"/>
  <c r="BN110" i="3"/>
  <c r="BK110" i="3"/>
  <c r="BJ102" i="3"/>
  <c r="BK102" i="3"/>
  <c r="BJ94" i="3"/>
  <c r="BK94" i="3"/>
  <c r="BM90" i="3"/>
  <c r="BL90" i="3"/>
  <c r="BN90" i="3"/>
  <c r="BJ86" i="3"/>
  <c r="BK86" i="3"/>
  <c r="BM82" i="3"/>
  <c r="BL82" i="3"/>
  <c r="BJ78" i="3"/>
  <c r="BK78" i="3"/>
  <c r="BM74" i="3"/>
  <c r="BL74" i="3"/>
  <c r="BN74" i="3"/>
  <c r="BJ70" i="3"/>
  <c r="BK70" i="3"/>
  <c r="BM66" i="3"/>
  <c r="BL66" i="3"/>
  <c r="BM62" i="3"/>
  <c r="BK62" i="3"/>
  <c r="BN62" i="3"/>
  <c r="BJ58" i="3"/>
  <c r="BL58" i="3"/>
  <c r="BM54" i="3"/>
  <c r="BK54" i="3"/>
  <c r="BN54" i="3"/>
  <c r="BJ54" i="3"/>
  <c r="BL50" i="3"/>
  <c r="BM46" i="3"/>
  <c r="BK46" i="3"/>
  <c r="BN46" i="3"/>
  <c r="BJ46" i="3"/>
  <c r="BM42" i="3"/>
  <c r="BL36" i="3"/>
  <c r="BJ36" i="3"/>
  <c r="BL32" i="3"/>
  <c r="BM32" i="3"/>
  <c r="BK32" i="3"/>
  <c r="BN28" i="3"/>
  <c r="BJ28" i="3"/>
  <c r="BL24" i="3"/>
  <c r="BM24" i="3"/>
  <c r="BK24" i="3"/>
  <c r="BM20" i="3"/>
  <c r="BJ20" i="3"/>
  <c r="BN20" i="3"/>
  <c r="BK20" i="3"/>
  <c r="BN23" i="3"/>
  <c r="BK23" i="3"/>
  <c r="BJ19" i="3"/>
  <c r="BM19" i="3"/>
  <c r="BL19" i="3"/>
  <c r="BK15" i="3"/>
  <c r="BN15" i="3"/>
  <c r="BM147" i="3"/>
  <c r="BL147" i="3"/>
  <c r="BJ143" i="3"/>
  <c r="BN143" i="3"/>
  <c r="BK143" i="3"/>
  <c r="BM139" i="3"/>
  <c r="BL139" i="3"/>
  <c r="BJ135" i="3"/>
  <c r="BN135" i="3"/>
  <c r="BK135" i="3"/>
  <c r="BM131" i="3"/>
  <c r="BL131" i="3"/>
  <c r="BL127" i="3"/>
  <c r="BN127" i="3"/>
  <c r="BJ123" i="3"/>
  <c r="BL123" i="3"/>
  <c r="BN119" i="3"/>
  <c r="BJ119" i="3"/>
  <c r="BM115" i="3"/>
  <c r="BL115" i="3"/>
  <c r="BL111" i="3"/>
  <c r="BK111" i="3"/>
  <c r="BN111" i="3"/>
  <c r="BM107" i="3"/>
  <c r="BL107" i="3"/>
  <c r="BN103" i="3"/>
  <c r="BM99" i="3"/>
  <c r="BL99" i="3"/>
  <c r="BN95" i="3"/>
  <c r="BJ91" i="3"/>
  <c r="BM91" i="3"/>
  <c r="BL91" i="3"/>
  <c r="BK87" i="3"/>
  <c r="BN87" i="3"/>
  <c r="BJ87" i="3"/>
  <c r="K10" i="3"/>
  <c r="K6" i="3"/>
  <c r="L2" i="3"/>
  <c r="BI2" i="3" s="1"/>
  <c r="K9" i="3"/>
  <c r="K5" i="3"/>
  <c r="P7" i="3" l="1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BH11" i="3"/>
  <c r="BD11" i="3"/>
  <c r="AZ11" i="3"/>
  <c r="AV11" i="3"/>
  <c r="AR11" i="3"/>
  <c r="AN11" i="3"/>
  <c r="AJ11" i="3"/>
  <c r="AF11" i="3"/>
  <c r="AB11" i="3"/>
  <c r="X11" i="3"/>
  <c r="T11" i="3"/>
  <c r="P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K3" i="3"/>
  <c r="BM7" i="3"/>
  <c r="BK11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J3" i="3"/>
  <c r="BK7" i="3"/>
  <c r="BN7" i="3"/>
  <c r="BL11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7" i="3" l="1"/>
  <c r="BJ11" i="3"/>
  <c r="BJ7" i="3"/>
  <c r="BM3" i="3"/>
  <c r="BN3" i="3"/>
  <c r="BN11" i="3"/>
  <c r="BM11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J9" i="3"/>
  <c r="BM9" i="3"/>
  <c r="BL9" i="3"/>
  <c r="BN2" i="3"/>
  <c r="BK2" i="3"/>
  <c r="BJ2" i="3"/>
  <c r="BM10" i="3"/>
  <c r="BL10" i="3"/>
  <c r="BJ10" i="3"/>
  <c r="BN10" i="3"/>
  <c r="BK10" i="3"/>
  <c r="BJ5" i="3"/>
  <c r="BM5" i="3"/>
  <c r="BL5" i="3"/>
  <c r="BM2" i="3"/>
  <c r="BL8" i="3"/>
  <c r="BJ8" i="3"/>
  <c r="BN8" i="3"/>
  <c r="BK8" i="3"/>
  <c r="BM6" i="3"/>
  <c r="BK9" i="3"/>
  <c r="BN9" i="3"/>
</calcChain>
</file>

<file path=xl/sharedStrings.xml><?xml version="1.0" encoding="utf-8"?>
<sst xmlns="http://schemas.openxmlformats.org/spreadsheetml/2006/main" count="3228" uniqueCount="496">
  <si>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</si>
  <si>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</si>
  <si>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</si>
  <si>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</si>
  <si>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</si>
  <si>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</si>
  <si>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</si>
  <si>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</si>
  <si>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</si>
  <si>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</si>
  <si>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</si>
  <si>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</si>
  <si>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</si>
  <si>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</si>
  <si>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</si>
  <si>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</si>
  <si>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</si>
  <si>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</si>
  <si>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</si>
  <si>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</si>
  <si>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</si>
  <si>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</si>
  <si>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</si>
  <si>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</si>
  <si>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</si>
  <si>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</si>
  <si>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</si>
  <si>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</si>
  <si>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</si>
  <si>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</si>
  <si>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</si>
  <si>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</si>
  <si>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</si>
  <si>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</si>
  <si>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</si>
  <si>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</si>
  <si>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</si>
  <si>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</si>
  <si>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</si>
  <si>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</si>
  <si>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</si>
  <si>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</si>
  <si>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</si>
  <si>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</si>
  <si>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</si>
  <si>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</si>
  <si>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</si>
  <si>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</si>
  <si>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</si>
  <si>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</si>
  <si>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</si>
  <si>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</si>
  <si>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</si>
  <si>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</si>
  <si>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</si>
  <si>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</si>
  <si>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</si>
  <si>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</si>
  <si>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</si>
  <si>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</si>
  <si>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</si>
  <si>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</si>
  <si>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</si>
  <si>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</si>
  <si>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</si>
  <si>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</si>
  <si>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</si>
  <si>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</si>
  <si>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</si>
  <si>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</si>
  <si>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</si>
  <si>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</si>
  <si>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</si>
  <si>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</si>
  <si>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</si>
  <si>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</si>
  <si>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</si>
  <si>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</si>
  <si>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</si>
  <si>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</si>
  <si>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</si>
  <si>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</si>
  <si>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</si>
  <si>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</si>
  <si>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</si>
  <si>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</si>
  <si>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</si>
  <si>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</si>
  <si>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</si>
  <si>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</si>
  <si>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</si>
  <si>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</si>
  <si>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</si>
  <si>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</si>
  <si>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</si>
  <si>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</si>
  <si>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</si>
  <si>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</si>
  <si>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</si>
  <si>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</si>
  <si>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</si>
  <si>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</si>
  <si>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</si>
  <si>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</si>
  <si>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</si>
  <si>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</si>
  <si>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</si>
  <si>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</si>
  <si>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</si>
  <si>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</si>
  <si>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</si>
  <si>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</si>
  <si>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</si>
  <si>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</si>
  <si>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</si>
  <si>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</si>
  <si>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</si>
  <si>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</si>
  <si>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</si>
  <si>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</si>
  <si>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</si>
  <si>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</si>
  <si>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</si>
  <si>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</si>
  <si>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</si>
  <si>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</si>
  <si>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</si>
  <si>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</si>
  <si>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</si>
  <si>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</si>
  <si>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</si>
  <si>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</si>
  <si>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</si>
  <si>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</si>
  <si>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</si>
  <si>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</si>
  <si>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</si>
  <si>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</si>
  <si>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</si>
  <si>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</si>
  <si>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</si>
  <si>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</si>
  <si>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</si>
  <si>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</si>
  <si>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</si>
  <si>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</si>
  <si>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</si>
  <si>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</si>
  <si>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</si>
  <si>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</si>
  <si>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</si>
  <si>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</si>
  <si>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</si>
  <si>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</si>
  <si>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</si>
  <si>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</si>
  <si>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</si>
  <si>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</si>
  <si>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</si>
  <si>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</si>
  <si>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</si>
  <si>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</si>
  <si>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</si>
  <si>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</si>
  <si>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</si>
  <si>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</si>
  <si>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</si>
  <si>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</si>
  <si>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</si>
  <si>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</si>
  <si>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</si>
  <si>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</si>
  <si>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</si>
  <si>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</si>
  <si>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</si>
  <si>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</si>
  <si>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</si>
  <si>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</si>
  <si>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</si>
  <si>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</si>
  <si>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</si>
  <si>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</si>
  <si>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</si>
  <si>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</si>
  <si>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</si>
  <si>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</si>
  <si>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</si>
  <si>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</si>
  <si>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</si>
  <si>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</si>
  <si>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</si>
  <si>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</si>
  <si>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</si>
  <si>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</si>
  <si>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</si>
  <si>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</si>
  <si>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</si>
  <si>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</si>
  <si>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</si>
  <si>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</si>
  <si>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</si>
  <si>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</si>
  <si>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</si>
  <si>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</si>
  <si>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</si>
  <si>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</si>
  <si>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</si>
  <si>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</si>
  <si>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</si>
  <si>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</si>
  <si>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</si>
  <si>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</si>
  <si>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</si>
  <si>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</si>
  <si>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</si>
  <si>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</si>
  <si>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</si>
  <si>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</si>
  <si>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</si>
  <si>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</si>
  <si>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</si>
  <si>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</si>
  <si>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</si>
  <si>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</si>
  <si>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</si>
  <si>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</si>
  <si>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</si>
  <si>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</si>
  <si>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</si>
  <si>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</si>
  <si>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</si>
  <si>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</si>
  <si>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</si>
  <si>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</si>
  <si>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</si>
  <si>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</si>
  <si>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</si>
  <si>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</si>
  <si>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</si>
  <si>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</si>
  <si>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</si>
  <si>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</si>
  <si>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</si>
  <si>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</si>
  <si>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</si>
  <si>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</si>
  <si>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</si>
  <si>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</si>
  <si>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</si>
  <si>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</si>
  <si>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</si>
  <si>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</si>
  <si>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</si>
  <si>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</si>
  <si>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</si>
  <si>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</si>
  <si>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</si>
  <si>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</si>
  <si>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</si>
  <si>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</si>
  <si>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</si>
  <si>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</si>
  <si>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</si>
  <si>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</si>
  <si>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</si>
  <si>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</si>
  <si>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</si>
  <si>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</si>
  <si>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</si>
  <si>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</si>
  <si>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</si>
  <si>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</si>
  <si>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</si>
  <si>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</si>
  <si>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</si>
  <si>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</si>
  <si>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</si>
  <si>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</si>
  <si>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</si>
  <si>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</si>
  <si>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</si>
  <si>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</si>
  <si>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</si>
  <si>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</si>
  <si>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</si>
  <si>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</si>
  <si>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</si>
  <si>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</si>
  <si>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</si>
  <si>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</si>
  <si>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</si>
  <si>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</si>
  <si>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</si>
  <si>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</si>
  <si>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</si>
  <si>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</si>
  <si>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</si>
  <si>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</si>
  <si>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</si>
  <si>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</si>
  <si>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</si>
  <si>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</si>
  <si>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</si>
  <si>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</si>
  <si>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</si>
  <si>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</si>
  <si>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</si>
  <si>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</si>
  <si>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</si>
  <si>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</si>
  <si>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</si>
  <si>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</si>
  <si>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</si>
  <si>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</si>
  <si>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</si>
  <si>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</si>
  <si>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</si>
  <si>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</si>
  <si>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</si>
  <si>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</si>
  <si>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</si>
  <si>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</si>
  <si>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</si>
  <si>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</si>
  <si>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</si>
  <si>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</si>
  <si>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</si>
  <si>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</si>
  <si>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</si>
  <si>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</si>
  <si>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</si>
  <si>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</si>
  <si>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</si>
  <si>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</si>
  <si>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</si>
  <si>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</si>
  <si>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</si>
  <si>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</si>
  <si>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</si>
  <si>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</si>
  <si>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</si>
  <si>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</si>
  <si>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</si>
  <si>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</si>
  <si>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</si>
  <si>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</si>
  <si>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</si>
  <si>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</si>
  <si>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</si>
  <si>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</si>
  <si>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</si>
  <si>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</si>
  <si>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</si>
  <si>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</si>
  <si>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</si>
  <si>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</si>
  <si>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</si>
  <si>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</si>
  <si>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</si>
  <si>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</si>
  <si>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</si>
  <si>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</si>
  <si>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</si>
  <si>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</si>
  <si>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</si>
  <si>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</si>
  <si>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</si>
  <si>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</si>
  <si>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</si>
  <si>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</si>
  <si>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</si>
  <si>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</si>
  <si>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</si>
  <si>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</si>
  <si>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</si>
  <si>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</si>
  <si>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</si>
  <si>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</si>
  <si>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</si>
  <si>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</si>
  <si>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</si>
  <si>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</si>
  <si>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</si>
  <si>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</si>
  <si>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</si>
  <si>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</si>
  <si>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</si>
  <si>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</si>
  <si>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</si>
  <si>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</si>
  <si>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</si>
  <si>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</si>
  <si>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</si>
  <si>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</si>
  <si>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</si>
  <si>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</si>
  <si>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</si>
  <si>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</si>
  <si>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</si>
  <si>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</si>
  <si>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</si>
  <si>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</si>
  <si>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</si>
  <si>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</si>
  <si>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</si>
  <si>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</si>
  <si>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</si>
  <si>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</si>
  <si>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</si>
  <si>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</si>
  <si>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</si>
  <si>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</si>
  <si>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</si>
  <si>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</si>
  <si>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</si>
  <si>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</si>
  <si>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</si>
  <si>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</si>
  <si>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</si>
  <si>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</si>
  <si>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</si>
  <si>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</si>
  <si>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</si>
  <si>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</si>
  <si>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</si>
  <si>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</si>
  <si>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</si>
  <si>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</si>
  <si>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</si>
  <si>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</si>
  <si>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</si>
  <si>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</si>
  <si>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</si>
  <si>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</si>
  <si>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</si>
  <si>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</si>
  <si>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</si>
  <si>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</si>
  <si>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</si>
  <si>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</si>
  <si>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</si>
  <si>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</si>
  <si>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</si>
  <si>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</si>
  <si>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</si>
  <si>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</si>
  <si>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</si>
  <si>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</si>
  <si>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</si>
  <si>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</si>
  <si>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</si>
  <si>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</si>
  <si>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</si>
  <si>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</si>
  <si>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</si>
  <si>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</si>
  <si>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</si>
  <si>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</si>
  <si>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</si>
  <si>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</si>
  <si>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</si>
  <si>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</si>
  <si>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</si>
  <si>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</si>
  <si>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</si>
  <si>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</si>
  <si>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</si>
  <si>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</si>
  <si>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</si>
  <si>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</si>
  <si>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</si>
  <si>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</si>
  <si>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</si>
  <si>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</si>
  <si>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</si>
  <si>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</si>
  <si>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</si>
  <si>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</si>
  <si>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</si>
  <si>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</si>
  <si>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</si>
  <si>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</si>
  <si>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</si>
  <si>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</si>
  <si>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</si>
  <si>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</si>
  <si>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</si>
  <si>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</si>
  <si>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</si>
  <si>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</si>
  <si>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</si>
  <si>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</si>
  <si>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</si>
  <si>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29/01/2021</t>
  </si>
  <si>
    <t>30/01/2021</t>
  </si>
  <si>
    <t>31/01/2021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</si>
</sst>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14" fontId="0" fillId="0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1.52</v>
      </c>
      <c r="D2">
        <v>0.91</v>
      </c>
      <c r="E2">
        <v>0.33</v>
      </c>
    </row>
    <row r="3" spans="1:5" x14ac:dyDescent="0.25">
      <c r="A3" t="s">
        <v>10</v>
      </c>
      <c r="B3" t="s">
        <v>241</v>
      </c>
      <c r="C3">
        <v>1.52</v>
      </c>
      <c r="D3">
        <v>1.1100000000000001</v>
      </c>
      <c r="E3">
        <v>0.93</v>
      </c>
    </row>
    <row r="4" spans="1:5" x14ac:dyDescent="0.25">
      <c r="A4" t="s">
        <v>10</v>
      </c>
      <c r="B4" t="s">
        <v>244</v>
      </c>
      <c r="C4">
        <v>1.52</v>
      </c>
      <c r="D4">
        <v>1.37</v>
      </c>
      <c r="E4">
        <v>1.18</v>
      </c>
    </row>
    <row r="5" spans="1:5" x14ac:dyDescent="0.25">
      <c r="A5" t="s">
        <v>10</v>
      </c>
      <c r="B5" t="s">
        <v>242</v>
      </c>
      <c r="C5">
        <v>1.52</v>
      </c>
      <c r="D5">
        <v>0.99</v>
      </c>
      <c r="E5">
        <v>1.42</v>
      </c>
    </row>
    <row r="6" spans="1:5" x14ac:dyDescent="0.25">
      <c r="A6" t="s">
        <v>10</v>
      </c>
      <c r="B6" t="s">
        <v>49</v>
      </c>
      <c r="C6">
        <v>1.52</v>
      </c>
      <c r="D6">
        <v>0.72</v>
      </c>
      <c r="E6">
        <v>0.51</v>
      </c>
    </row>
    <row r="7" spans="1:5" x14ac:dyDescent="0.25">
      <c r="A7" t="s">
        <v>10</v>
      </c>
      <c r="B7" t="s">
        <v>245</v>
      </c>
      <c r="C7">
        <v>1.52</v>
      </c>
      <c r="D7">
        <v>1.21</v>
      </c>
      <c r="E7">
        <v>0.6</v>
      </c>
    </row>
    <row r="8" spans="1:5" x14ac:dyDescent="0.25">
      <c r="A8" t="s">
        <v>10</v>
      </c>
      <c r="B8" t="s">
        <v>11</v>
      </c>
      <c r="C8">
        <v>1.52</v>
      </c>
      <c r="D8">
        <v>0.91</v>
      </c>
      <c r="E8">
        <v>1.2</v>
      </c>
    </row>
    <row r="9" spans="1:5" x14ac:dyDescent="0.25">
      <c r="A9" t="s">
        <v>10</v>
      </c>
      <c r="B9" t="s">
        <v>46</v>
      </c>
      <c r="C9">
        <v>1.52</v>
      </c>
      <c r="D9">
        <v>1.54</v>
      </c>
      <c r="E9">
        <v>0.83</v>
      </c>
    </row>
    <row r="10" spans="1:5" x14ac:dyDescent="0.25">
      <c r="A10" t="s">
        <v>10</v>
      </c>
      <c r="B10" t="s">
        <v>240</v>
      </c>
      <c r="C10">
        <v>1.52</v>
      </c>
      <c r="D10">
        <v>1.02</v>
      </c>
      <c r="E10">
        <v>0.96</v>
      </c>
    </row>
    <row r="11" spans="1:5" x14ac:dyDescent="0.25">
      <c r="A11" t="s">
        <v>10</v>
      </c>
      <c r="B11" t="s">
        <v>44</v>
      </c>
      <c r="C11">
        <v>1.52</v>
      </c>
      <c r="D11">
        <v>0.99</v>
      </c>
      <c r="E11">
        <v>1.36</v>
      </c>
    </row>
    <row r="12" spans="1:5" x14ac:dyDescent="0.25">
      <c r="A12" t="s">
        <v>10</v>
      </c>
      <c r="B12" t="s">
        <v>50</v>
      </c>
      <c r="C12">
        <v>1.52</v>
      </c>
      <c r="D12">
        <v>1.03</v>
      </c>
      <c r="E12">
        <v>1.26</v>
      </c>
    </row>
    <row r="13" spans="1:5" x14ac:dyDescent="0.25">
      <c r="A13" t="s">
        <v>10</v>
      </c>
      <c r="B13" t="s">
        <v>45</v>
      </c>
      <c r="C13">
        <v>1.52</v>
      </c>
      <c r="D13">
        <v>0.71</v>
      </c>
      <c r="E13">
        <v>0.77</v>
      </c>
    </row>
    <row r="14" spans="1:5" x14ac:dyDescent="0.25">
      <c r="A14" t="s">
        <v>10</v>
      </c>
      <c r="B14" t="s">
        <v>43</v>
      </c>
      <c r="C14">
        <v>1.52</v>
      </c>
      <c r="D14">
        <v>1.32</v>
      </c>
      <c r="E14">
        <v>0.94</v>
      </c>
    </row>
    <row r="15" spans="1:5" x14ac:dyDescent="0.25">
      <c r="A15" t="s">
        <v>10</v>
      </c>
      <c r="B15" t="s">
        <v>247</v>
      </c>
      <c r="C15">
        <v>1.52</v>
      </c>
      <c r="D15">
        <v>0.81</v>
      </c>
      <c r="E15">
        <v>0.93</v>
      </c>
    </row>
    <row r="16" spans="1:5" x14ac:dyDescent="0.25">
      <c r="A16" t="s">
        <v>10</v>
      </c>
      <c r="B16" t="s">
        <v>246</v>
      </c>
      <c r="C16">
        <v>1.52</v>
      </c>
      <c r="D16">
        <v>0.86</v>
      </c>
      <c r="E16">
        <v>0.76</v>
      </c>
    </row>
    <row r="17" spans="1:5" x14ac:dyDescent="0.25">
      <c r="A17" t="s">
        <v>10</v>
      </c>
      <c r="B17" t="s">
        <v>243</v>
      </c>
      <c r="C17">
        <v>1.52</v>
      </c>
      <c r="D17">
        <v>0.99</v>
      </c>
      <c r="E17">
        <v>0.83</v>
      </c>
    </row>
    <row r="18" spans="1:5" x14ac:dyDescent="0.25">
      <c r="A18" t="s">
        <v>10</v>
      </c>
      <c r="B18" t="s">
        <v>47</v>
      </c>
      <c r="C18">
        <v>1.52</v>
      </c>
      <c r="D18">
        <v>0.78</v>
      </c>
      <c r="E18">
        <v>1.74</v>
      </c>
    </row>
    <row r="19" spans="1:5" x14ac:dyDescent="0.25">
      <c r="A19" t="s">
        <v>10</v>
      </c>
      <c r="B19" t="s">
        <v>48</v>
      </c>
      <c r="C19">
        <v>1.52</v>
      </c>
      <c r="D19">
        <v>0.75</v>
      </c>
      <c r="E19">
        <v>1.42</v>
      </c>
    </row>
    <row r="20" spans="1:5" x14ac:dyDescent="0.25">
      <c r="A20" t="s">
        <v>13</v>
      </c>
      <c r="B20" t="s">
        <v>58</v>
      </c>
      <c r="C20">
        <v>1.6432748538011701</v>
      </c>
      <c r="D20">
        <v>0.67</v>
      </c>
      <c r="E20">
        <v>1.17</v>
      </c>
    </row>
    <row r="21" spans="1:5" x14ac:dyDescent="0.25">
      <c r="A21" t="s">
        <v>13</v>
      </c>
      <c r="B21" t="s">
        <v>248</v>
      </c>
      <c r="C21">
        <v>1.6432748538011701</v>
      </c>
      <c r="D21">
        <v>2.2999999999999998</v>
      </c>
      <c r="E21">
        <v>0.92</v>
      </c>
    </row>
    <row r="22" spans="1:5" x14ac:dyDescent="0.25">
      <c r="A22" t="s">
        <v>13</v>
      </c>
      <c r="B22" t="s">
        <v>56</v>
      </c>
      <c r="C22">
        <v>1.6432748538011701</v>
      </c>
      <c r="D22">
        <v>0.61</v>
      </c>
      <c r="E22">
        <v>1.1000000000000001</v>
      </c>
    </row>
    <row r="23" spans="1:5" x14ac:dyDescent="0.25">
      <c r="A23" t="s">
        <v>13</v>
      </c>
      <c r="B23" t="s">
        <v>51</v>
      </c>
      <c r="C23">
        <v>1.6432748538011701</v>
      </c>
      <c r="D23">
        <v>1.35</v>
      </c>
      <c r="E23">
        <v>0.92</v>
      </c>
    </row>
    <row r="24" spans="1:5" x14ac:dyDescent="0.25">
      <c r="A24" t="s">
        <v>13</v>
      </c>
      <c r="B24" t="s">
        <v>250</v>
      </c>
      <c r="C24">
        <v>1.6432748538011701</v>
      </c>
      <c r="D24">
        <v>1.1499999999999999</v>
      </c>
      <c r="E24">
        <v>0.84</v>
      </c>
    </row>
    <row r="25" spans="1:5" x14ac:dyDescent="0.25">
      <c r="A25" t="s">
        <v>13</v>
      </c>
      <c r="B25" t="s">
        <v>53</v>
      </c>
      <c r="C25">
        <v>1.6432748538011701</v>
      </c>
      <c r="D25">
        <v>0.67</v>
      </c>
      <c r="E25">
        <v>1.31</v>
      </c>
    </row>
    <row r="26" spans="1:5" x14ac:dyDescent="0.25">
      <c r="A26" t="s">
        <v>13</v>
      </c>
      <c r="B26" t="s">
        <v>249</v>
      </c>
      <c r="C26">
        <v>1.6432748538011701</v>
      </c>
      <c r="D26">
        <v>1.34</v>
      </c>
      <c r="E26">
        <v>1.03</v>
      </c>
    </row>
    <row r="27" spans="1:5" x14ac:dyDescent="0.25">
      <c r="A27" t="s">
        <v>13</v>
      </c>
      <c r="B27" t="s">
        <v>54</v>
      </c>
      <c r="C27">
        <v>1.6432748538011701</v>
      </c>
      <c r="D27">
        <v>0.74</v>
      </c>
      <c r="E27">
        <v>1.46</v>
      </c>
    </row>
    <row r="28" spans="1:5" x14ac:dyDescent="0.25">
      <c r="A28" t="s">
        <v>13</v>
      </c>
      <c r="B28" t="s">
        <v>55</v>
      </c>
      <c r="C28">
        <v>1.6432748538011701</v>
      </c>
      <c r="D28">
        <v>1.01</v>
      </c>
      <c r="E28">
        <v>1</v>
      </c>
    </row>
    <row r="29" spans="1:5" x14ac:dyDescent="0.25">
      <c r="A29" t="s">
        <v>13</v>
      </c>
      <c r="B29" t="s">
        <v>15</v>
      </c>
      <c r="C29">
        <v>1.6432748538011701</v>
      </c>
      <c r="D29">
        <v>1.08</v>
      </c>
      <c r="E29">
        <v>0.84</v>
      </c>
    </row>
    <row r="30" spans="1:5" x14ac:dyDescent="0.25">
      <c r="A30" t="s">
        <v>13</v>
      </c>
      <c r="B30" t="s">
        <v>52</v>
      </c>
      <c r="C30">
        <v>1.6432748538011701</v>
      </c>
      <c r="D30">
        <v>0.55000000000000004</v>
      </c>
      <c r="E30">
        <v>1.31</v>
      </c>
    </row>
    <row r="31" spans="1:5" x14ac:dyDescent="0.25">
      <c r="A31" t="s">
        <v>13</v>
      </c>
      <c r="B31" t="s">
        <v>62</v>
      </c>
      <c r="C31">
        <v>1.6432748538011701</v>
      </c>
      <c r="D31">
        <v>1.1000000000000001</v>
      </c>
      <c r="E31">
        <v>0.76</v>
      </c>
    </row>
    <row r="32" spans="1:5" x14ac:dyDescent="0.25">
      <c r="A32" t="s">
        <v>13</v>
      </c>
      <c r="B32" t="s">
        <v>60</v>
      </c>
      <c r="C32">
        <v>1.6432748538011701</v>
      </c>
      <c r="D32">
        <v>1.1599999999999999</v>
      </c>
      <c r="E32">
        <v>0.41</v>
      </c>
    </row>
    <row r="33" spans="1:5" x14ac:dyDescent="0.25">
      <c r="A33" t="s">
        <v>13</v>
      </c>
      <c r="B33" t="s">
        <v>251</v>
      </c>
      <c r="C33">
        <v>1.6432748538011701</v>
      </c>
      <c r="D33">
        <v>0.49</v>
      </c>
      <c r="E33">
        <v>1.31</v>
      </c>
    </row>
    <row r="34" spans="1:5" x14ac:dyDescent="0.25">
      <c r="A34" t="s">
        <v>13</v>
      </c>
      <c r="B34" t="s">
        <v>61</v>
      </c>
      <c r="C34">
        <v>1.6432748538011701</v>
      </c>
      <c r="D34">
        <v>0.88</v>
      </c>
      <c r="E34">
        <v>1.1499999999999999</v>
      </c>
    </row>
    <row r="35" spans="1:5" x14ac:dyDescent="0.25">
      <c r="A35" t="s">
        <v>13</v>
      </c>
      <c r="B35" t="s">
        <v>14</v>
      </c>
      <c r="C35">
        <v>1.6432748538011701</v>
      </c>
      <c r="D35">
        <v>1.28</v>
      </c>
      <c r="E35">
        <v>0.83</v>
      </c>
    </row>
    <row r="36" spans="1:5" x14ac:dyDescent="0.25">
      <c r="A36" t="s">
        <v>13</v>
      </c>
      <c r="B36" t="s">
        <v>57</v>
      </c>
      <c r="C36">
        <v>1.6432748538011701</v>
      </c>
      <c r="D36">
        <v>0.61</v>
      </c>
      <c r="E36">
        <v>1</v>
      </c>
    </row>
    <row r="37" spans="1:5" x14ac:dyDescent="0.25">
      <c r="A37" t="s">
        <v>13</v>
      </c>
      <c r="B37" t="s">
        <v>59</v>
      </c>
      <c r="C37">
        <v>1.6432748538011701</v>
      </c>
      <c r="D37">
        <v>1.1499999999999999</v>
      </c>
      <c r="E37">
        <v>0.61</v>
      </c>
    </row>
    <row r="38" spans="1:5" x14ac:dyDescent="0.25">
      <c r="A38" t="s">
        <v>16</v>
      </c>
      <c r="B38" t="s">
        <v>63</v>
      </c>
      <c r="C38">
        <v>1.6198830409356699</v>
      </c>
      <c r="D38">
        <v>1.3</v>
      </c>
      <c r="E38">
        <v>0.61</v>
      </c>
    </row>
    <row r="39" spans="1:5" x14ac:dyDescent="0.25">
      <c r="A39" t="s">
        <v>16</v>
      </c>
      <c r="B39" t="s">
        <v>20</v>
      </c>
      <c r="C39">
        <v>1.6198830409356699</v>
      </c>
      <c r="D39">
        <v>0.68</v>
      </c>
      <c r="E39">
        <v>1.22</v>
      </c>
    </row>
    <row r="40" spans="1:5" x14ac:dyDescent="0.25">
      <c r="A40" t="s">
        <v>16</v>
      </c>
      <c r="B40" t="s">
        <v>253</v>
      </c>
      <c r="C40">
        <v>1.6198830409356699</v>
      </c>
      <c r="D40">
        <v>0.82</v>
      </c>
      <c r="E40">
        <v>1.1000000000000001</v>
      </c>
    </row>
    <row r="41" spans="1:5" x14ac:dyDescent="0.25">
      <c r="A41" t="s">
        <v>16</v>
      </c>
      <c r="B41" t="s">
        <v>65</v>
      </c>
      <c r="C41">
        <v>1.6198830409356699</v>
      </c>
      <c r="D41">
        <v>1.1000000000000001</v>
      </c>
      <c r="E41">
        <v>0.93</v>
      </c>
    </row>
    <row r="42" spans="1:5" x14ac:dyDescent="0.25">
      <c r="A42" t="s">
        <v>16</v>
      </c>
      <c r="B42" t="s">
        <v>66</v>
      </c>
      <c r="C42">
        <v>1.6198830409356699</v>
      </c>
      <c r="D42">
        <v>1.1000000000000001</v>
      </c>
      <c r="E42">
        <v>0.68</v>
      </c>
    </row>
    <row r="43" spans="1:5" x14ac:dyDescent="0.25">
      <c r="A43" t="s">
        <v>16</v>
      </c>
      <c r="B43" t="s">
        <v>17</v>
      </c>
      <c r="C43">
        <v>1.6198830409356699</v>
      </c>
      <c r="D43">
        <v>0.96</v>
      </c>
      <c r="E43">
        <v>0.93</v>
      </c>
    </row>
    <row r="44" spans="1:5" x14ac:dyDescent="0.25">
      <c r="A44" t="s">
        <v>16</v>
      </c>
      <c r="B44" t="s">
        <v>322</v>
      </c>
      <c r="C44">
        <v>1.6198830409356699</v>
      </c>
      <c r="D44">
        <v>1.61</v>
      </c>
      <c r="E44">
        <v>0.76</v>
      </c>
    </row>
    <row r="45" spans="1:5" x14ac:dyDescent="0.25">
      <c r="A45" t="s">
        <v>16</v>
      </c>
      <c r="B45" t="s">
        <v>67</v>
      </c>
      <c r="C45">
        <v>1.6198830409356699</v>
      </c>
      <c r="D45">
        <v>1.23</v>
      </c>
      <c r="E45">
        <v>0.59</v>
      </c>
    </row>
    <row r="46" spans="1:5" x14ac:dyDescent="0.25">
      <c r="A46" t="s">
        <v>16</v>
      </c>
      <c r="B46" t="s">
        <v>252</v>
      </c>
      <c r="C46">
        <v>1.6198830409356699</v>
      </c>
      <c r="D46">
        <v>1.17</v>
      </c>
      <c r="E46">
        <v>0.61</v>
      </c>
    </row>
    <row r="47" spans="1:5" x14ac:dyDescent="0.25">
      <c r="A47" t="s">
        <v>16</v>
      </c>
      <c r="B47" t="s">
        <v>254</v>
      </c>
      <c r="C47">
        <v>1.6198830409356699</v>
      </c>
      <c r="D47">
        <v>1.05</v>
      </c>
      <c r="E47">
        <v>1.06</v>
      </c>
    </row>
    <row r="48" spans="1:5" x14ac:dyDescent="0.25">
      <c r="A48" t="s">
        <v>16</v>
      </c>
      <c r="B48" t="s">
        <v>255</v>
      </c>
      <c r="C48">
        <v>1.6198830409356699</v>
      </c>
      <c r="D48">
        <v>0.96</v>
      </c>
      <c r="E48">
        <v>1.01</v>
      </c>
    </row>
    <row r="49" spans="1:5" x14ac:dyDescent="0.25">
      <c r="A49" t="s">
        <v>16</v>
      </c>
      <c r="B49" t="s">
        <v>64</v>
      </c>
      <c r="C49">
        <v>1.6198830409356699</v>
      </c>
      <c r="D49">
        <v>0.8</v>
      </c>
      <c r="E49">
        <v>1.22</v>
      </c>
    </row>
    <row r="50" spans="1:5" x14ac:dyDescent="0.25">
      <c r="A50" t="s">
        <v>16</v>
      </c>
      <c r="B50" t="s">
        <v>323</v>
      </c>
      <c r="C50">
        <v>1.6198830409356699</v>
      </c>
      <c r="D50">
        <v>0.62</v>
      </c>
      <c r="E50">
        <v>1.27</v>
      </c>
    </row>
    <row r="51" spans="1:5" x14ac:dyDescent="0.25">
      <c r="A51" t="s">
        <v>16</v>
      </c>
      <c r="B51" t="s">
        <v>18</v>
      </c>
      <c r="C51">
        <v>1.6198830409356699</v>
      </c>
      <c r="D51">
        <v>1.03</v>
      </c>
      <c r="E51">
        <v>0.93</v>
      </c>
    </row>
    <row r="52" spans="1:5" x14ac:dyDescent="0.25">
      <c r="A52" t="s">
        <v>16</v>
      </c>
      <c r="B52" t="s">
        <v>256</v>
      </c>
      <c r="C52">
        <v>1.6198830409356699</v>
      </c>
      <c r="D52">
        <v>0.93</v>
      </c>
      <c r="E52">
        <v>0.99</v>
      </c>
    </row>
    <row r="53" spans="1:5" x14ac:dyDescent="0.25">
      <c r="A53" t="s">
        <v>16</v>
      </c>
      <c r="B53" t="s">
        <v>257</v>
      </c>
      <c r="C53">
        <v>1.6198830409356699</v>
      </c>
      <c r="D53">
        <v>0.93</v>
      </c>
      <c r="E53">
        <v>1.1399999999999999</v>
      </c>
    </row>
    <row r="54" spans="1:5" x14ac:dyDescent="0.25">
      <c r="A54" t="s">
        <v>16</v>
      </c>
      <c r="B54" t="s">
        <v>68</v>
      </c>
      <c r="C54">
        <v>1.6198830409356699</v>
      </c>
      <c r="D54">
        <v>0.89</v>
      </c>
      <c r="E54">
        <v>1.44</v>
      </c>
    </row>
    <row r="55" spans="1:5" x14ac:dyDescent="0.25">
      <c r="A55" t="s">
        <v>16</v>
      </c>
      <c r="B55" t="s">
        <v>19</v>
      </c>
      <c r="C55">
        <v>1.6198830409356699</v>
      </c>
      <c r="D55">
        <v>0.8</v>
      </c>
      <c r="E55">
        <v>1.52</v>
      </c>
    </row>
    <row r="56" spans="1:5" x14ac:dyDescent="0.25">
      <c r="A56" t="s">
        <v>69</v>
      </c>
      <c r="B56" t="s">
        <v>324</v>
      </c>
      <c r="C56">
        <v>1.3317073170731699</v>
      </c>
      <c r="D56">
        <v>0.82</v>
      </c>
      <c r="E56">
        <v>0.73</v>
      </c>
    </row>
    <row r="57" spans="1:5" x14ac:dyDescent="0.25">
      <c r="A57" t="s">
        <v>69</v>
      </c>
      <c r="B57" t="s">
        <v>351</v>
      </c>
      <c r="C57">
        <v>1.3317073170731699</v>
      </c>
      <c r="D57">
        <v>1.6</v>
      </c>
      <c r="E57">
        <v>1</v>
      </c>
    </row>
    <row r="58" spans="1:5" x14ac:dyDescent="0.25">
      <c r="A58" t="s">
        <v>69</v>
      </c>
      <c r="B58" t="s">
        <v>73</v>
      </c>
      <c r="C58">
        <v>1.3317073170731699</v>
      </c>
      <c r="D58">
        <v>0.75</v>
      </c>
      <c r="E58">
        <v>0.99</v>
      </c>
    </row>
    <row r="59" spans="1:5" x14ac:dyDescent="0.25">
      <c r="A59" t="s">
        <v>69</v>
      </c>
      <c r="B59" t="s">
        <v>75</v>
      </c>
      <c r="C59">
        <v>1.3317073170731699</v>
      </c>
      <c r="D59">
        <v>0.67</v>
      </c>
      <c r="E59">
        <v>0.81</v>
      </c>
    </row>
    <row r="60" spans="1:5" x14ac:dyDescent="0.25">
      <c r="A60" t="s">
        <v>69</v>
      </c>
      <c r="B60" t="s">
        <v>77</v>
      </c>
      <c r="C60">
        <v>1.3317073170731699</v>
      </c>
      <c r="D60">
        <v>1.43</v>
      </c>
      <c r="E60">
        <v>0.73</v>
      </c>
    </row>
    <row r="61" spans="1:5" x14ac:dyDescent="0.25">
      <c r="A61" t="s">
        <v>69</v>
      </c>
      <c r="B61" t="s">
        <v>263</v>
      </c>
      <c r="C61">
        <v>1.3317073170731699</v>
      </c>
      <c r="D61">
        <v>0.96</v>
      </c>
      <c r="E61">
        <v>1.19</v>
      </c>
    </row>
    <row r="62" spans="1:5" x14ac:dyDescent="0.25">
      <c r="A62" t="s">
        <v>69</v>
      </c>
      <c r="B62" t="s">
        <v>381</v>
      </c>
      <c r="C62">
        <v>1.3317073170731699</v>
      </c>
      <c r="D62">
        <v>1.2</v>
      </c>
      <c r="E62">
        <v>1.0900000000000001</v>
      </c>
    </row>
    <row r="63" spans="1:5" x14ac:dyDescent="0.25">
      <c r="A63" t="s">
        <v>69</v>
      </c>
      <c r="B63" t="s">
        <v>76</v>
      </c>
      <c r="C63">
        <v>1.3317073170731699</v>
      </c>
      <c r="D63">
        <v>0.53</v>
      </c>
      <c r="E63">
        <v>1.0900000000000001</v>
      </c>
    </row>
    <row r="64" spans="1:5" x14ac:dyDescent="0.25">
      <c r="A64" t="s">
        <v>69</v>
      </c>
      <c r="B64" t="s">
        <v>72</v>
      </c>
      <c r="C64">
        <v>1.3317073170731699</v>
      </c>
      <c r="D64">
        <v>1.08</v>
      </c>
      <c r="E64">
        <v>1.1299999999999999</v>
      </c>
    </row>
    <row r="65" spans="1:5" x14ac:dyDescent="0.25">
      <c r="A65" t="s">
        <v>69</v>
      </c>
      <c r="B65" t="s">
        <v>78</v>
      </c>
      <c r="C65">
        <v>1.3317073170731699</v>
      </c>
      <c r="D65">
        <v>1.0900000000000001</v>
      </c>
      <c r="E65">
        <v>0.99</v>
      </c>
    </row>
    <row r="66" spans="1:5" x14ac:dyDescent="0.25">
      <c r="A66" t="s">
        <v>69</v>
      </c>
      <c r="B66" t="s">
        <v>260</v>
      </c>
      <c r="C66">
        <v>1.3317073170731699</v>
      </c>
      <c r="D66">
        <v>1.58</v>
      </c>
      <c r="E66">
        <v>0.66</v>
      </c>
    </row>
    <row r="67" spans="1:5" x14ac:dyDescent="0.25">
      <c r="A67" t="s">
        <v>69</v>
      </c>
      <c r="B67" t="s">
        <v>262</v>
      </c>
      <c r="C67">
        <v>1.3317073170731699</v>
      </c>
      <c r="D67">
        <v>1.5</v>
      </c>
      <c r="E67">
        <v>0.46</v>
      </c>
    </row>
    <row r="68" spans="1:5" x14ac:dyDescent="0.25">
      <c r="A68" t="s">
        <v>69</v>
      </c>
      <c r="B68" t="s">
        <v>261</v>
      </c>
      <c r="C68">
        <v>1.3317073170731699</v>
      </c>
      <c r="D68">
        <v>0.98</v>
      </c>
      <c r="E68">
        <v>1.0900000000000001</v>
      </c>
    </row>
    <row r="69" spans="1:5" x14ac:dyDescent="0.25">
      <c r="A69" t="s">
        <v>69</v>
      </c>
      <c r="B69" t="s">
        <v>325</v>
      </c>
      <c r="C69">
        <v>1.3317073170731699</v>
      </c>
      <c r="D69">
        <v>0.83</v>
      </c>
      <c r="E69">
        <v>1.24</v>
      </c>
    </row>
    <row r="70" spans="1:5" x14ac:dyDescent="0.25">
      <c r="A70" t="s">
        <v>69</v>
      </c>
      <c r="B70" t="s">
        <v>258</v>
      </c>
      <c r="C70">
        <v>1.3317073170731699</v>
      </c>
      <c r="D70">
        <v>0.45</v>
      </c>
      <c r="E70">
        <v>1.0900000000000001</v>
      </c>
    </row>
    <row r="71" spans="1:5" x14ac:dyDescent="0.25">
      <c r="A71" t="s">
        <v>69</v>
      </c>
      <c r="B71" t="s">
        <v>79</v>
      </c>
      <c r="C71">
        <v>1.3317073170731699</v>
      </c>
      <c r="D71">
        <v>1.02</v>
      </c>
      <c r="E71">
        <v>0.86</v>
      </c>
    </row>
    <row r="72" spans="1:5" x14ac:dyDescent="0.25">
      <c r="A72" t="s">
        <v>69</v>
      </c>
      <c r="B72" t="s">
        <v>259</v>
      </c>
      <c r="C72">
        <v>1.3317073170731699</v>
      </c>
      <c r="D72">
        <v>1.1299999999999999</v>
      </c>
      <c r="E72">
        <v>0.88</v>
      </c>
    </row>
    <row r="73" spans="1:5" x14ac:dyDescent="0.25">
      <c r="A73" t="s">
        <v>69</v>
      </c>
      <c r="B73" t="s">
        <v>71</v>
      </c>
      <c r="C73">
        <v>1.3317073170731699</v>
      </c>
      <c r="D73">
        <v>0.48</v>
      </c>
      <c r="E73">
        <v>2.06</v>
      </c>
    </row>
    <row r="74" spans="1:5" x14ac:dyDescent="0.25">
      <c r="A74" t="s">
        <v>69</v>
      </c>
      <c r="B74" t="s">
        <v>74</v>
      </c>
      <c r="C74">
        <v>1.3317073170731699</v>
      </c>
      <c r="D74">
        <v>1.0900000000000001</v>
      </c>
      <c r="E74">
        <v>0.93</v>
      </c>
    </row>
    <row r="75" spans="1:5" x14ac:dyDescent="0.25">
      <c r="A75" t="s">
        <v>69</v>
      </c>
      <c r="B75" t="s">
        <v>70</v>
      </c>
      <c r="C75">
        <v>1.3317073170731699</v>
      </c>
      <c r="D75">
        <v>0.9</v>
      </c>
      <c r="E75">
        <v>0.95</v>
      </c>
    </row>
    <row r="76" spans="1:5" x14ac:dyDescent="0.25">
      <c r="A76" t="s">
        <v>80</v>
      </c>
      <c r="B76" t="s">
        <v>97</v>
      </c>
      <c r="C76">
        <v>1.1858974358974399</v>
      </c>
      <c r="D76">
        <v>1.04</v>
      </c>
      <c r="E76">
        <v>1.1399999999999999</v>
      </c>
    </row>
    <row r="77" spans="1:5" x14ac:dyDescent="0.25">
      <c r="A77" t="s">
        <v>80</v>
      </c>
      <c r="B77" t="s">
        <v>82</v>
      </c>
      <c r="C77">
        <v>1.1858974358974399</v>
      </c>
      <c r="D77">
        <v>0.54</v>
      </c>
      <c r="E77">
        <v>1.62</v>
      </c>
    </row>
    <row r="78" spans="1:5" x14ac:dyDescent="0.25">
      <c r="A78" t="s">
        <v>80</v>
      </c>
      <c r="B78" t="s">
        <v>83</v>
      </c>
      <c r="C78">
        <v>1.1858974358974399</v>
      </c>
      <c r="D78">
        <v>1.3</v>
      </c>
      <c r="E78">
        <v>0.99</v>
      </c>
    </row>
    <row r="79" spans="1:5" x14ac:dyDescent="0.25">
      <c r="A79" t="s">
        <v>80</v>
      </c>
      <c r="B79" t="s">
        <v>85</v>
      </c>
      <c r="C79">
        <v>1.1858974358974399</v>
      </c>
      <c r="D79">
        <v>1.48</v>
      </c>
      <c r="E79">
        <v>0.82</v>
      </c>
    </row>
    <row r="80" spans="1:5" x14ac:dyDescent="0.25">
      <c r="A80" t="s">
        <v>80</v>
      </c>
      <c r="B80" t="s">
        <v>359</v>
      </c>
      <c r="C80">
        <v>1.1858974358974399</v>
      </c>
      <c r="D80">
        <v>1.69</v>
      </c>
      <c r="E80">
        <v>0.99</v>
      </c>
    </row>
    <row r="81" spans="1:5" x14ac:dyDescent="0.25">
      <c r="A81" t="s">
        <v>80</v>
      </c>
      <c r="B81" t="s">
        <v>87</v>
      </c>
      <c r="C81">
        <v>1.1858974358974399</v>
      </c>
      <c r="D81">
        <v>0.91</v>
      </c>
      <c r="E81">
        <v>0.84</v>
      </c>
    </row>
    <row r="82" spans="1:5" x14ac:dyDescent="0.25">
      <c r="A82" t="s">
        <v>80</v>
      </c>
      <c r="B82" t="s">
        <v>89</v>
      </c>
      <c r="C82">
        <v>1.1858974358974399</v>
      </c>
      <c r="D82">
        <v>1.2</v>
      </c>
      <c r="E82">
        <v>1.27</v>
      </c>
    </row>
    <row r="83" spans="1:5" x14ac:dyDescent="0.25">
      <c r="A83" t="s">
        <v>80</v>
      </c>
      <c r="B83" t="s">
        <v>369</v>
      </c>
      <c r="C83">
        <v>1.1858974358974399</v>
      </c>
      <c r="D83">
        <v>0.98</v>
      </c>
      <c r="E83">
        <v>1.07</v>
      </c>
    </row>
    <row r="84" spans="1:5" x14ac:dyDescent="0.25">
      <c r="A84" t="s">
        <v>80</v>
      </c>
      <c r="B84" t="s">
        <v>91</v>
      </c>
      <c r="C84">
        <v>1.1858974358974399</v>
      </c>
      <c r="D84">
        <v>0.42</v>
      </c>
      <c r="E84">
        <v>1.06</v>
      </c>
    </row>
    <row r="85" spans="1:5" x14ac:dyDescent="0.25">
      <c r="A85" t="s">
        <v>80</v>
      </c>
      <c r="B85" t="s">
        <v>96</v>
      </c>
      <c r="C85">
        <v>1.1858974358974399</v>
      </c>
      <c r="D85">
        <v>1.08</v>
      </c>
      <c r="E85">
        <v>0.92</v>
      </c>
    </row>
    <row r="86" spans="1:5" x14ac:dyDescent="0.25">
      <c r="A86" t="s">
        <v>80</v>
      </c>
      <c r="B86" t="s">
        <v>86</v>
      </c>
      <c r="C86">
        <v>1.1858974358974399</v>
      </c>
      <c r="D86">
        <v>1.05</v>
      </c>
      <c r="E86">
        <v>1.07</v>
      </c>
    </row>
    <row r="87" spans="1:5" x14ac:dyDescent="0.25">
      <c r="A87" t="s">
        <v>80</v>
      </c>
      <c r="B87" t="s">
        <v>81</v>
      </c>
      <c r="C87">
        <v>1.1858974358974399</v>
      </c>
      <c r="D87">
        <v>0.97</v>
      </c>
      <c r="E87">
        <v>0.68</v>
      </c>
    </row>
    <row r="88" spans="1:5" x14ac:dyDescent="0.25">
      <c r="A88" t="s">
        <v>80</v>
      </c>
      <c r="B88" t="s">
        <v>94</v>
      </c>
      <c r="C88">
        <v>1.1858974358974399</v>
      </c>
      <c r="D88">
        <v>0.63</v>
      </c>
      <c r="E88">
        <v>0.99</v>
      </c>
    </row>
    <row r="89" spans="1:5" x14ac:dyDescent="0.25">
      <c r="A89" t="s">
        <v>80</v>
      </c>
      <c r="B89" t="s">
        <v>90</v>
      </c>
      <c r="C89">
        <v>1.1858974358974399</v>
      </c>
      <c r="D89">
        <v>1.02</v>
      </c>
      <c r="E89">
        <v>0.56000000000000005</v>
      </c>
    </row>
    <row r="90" spans="1:5" x14ac:dyDescent="0.25">
      <c r="A90" t="s">
        <v>80</v>
      </c>
      <c r="B90" t="s">
        <v>93</v>
      </c>
      <c r="C90">
        <v>1.1858974358974399</v>
      </c>
      <c r="D90">
        <v>0.84</v>
      </c>
      <c r="E90">
        <v>0.99</v>
      </c>
    </row>
    <row r="91" spans="1:5" x14ac:dyDescent="0.25">
      <c r="A91" t="s">
        <v>80</v>
      </c>
      <c r="B91" t="s">
        <v>88</v>
      </c>
      <c r="C91">
        <v>1.1858974358974399</v>
      </c>
      <c r="D91">
        <v>0.65</v>
      </c>
      <c r="E91">
        <v>0.99</v>
      </c>
    </row>
    <row r="92" spans="1:5" x14ac:dyDescent="0.25">
      <c r="A92" t="s">
        <v>80</v>
      </c>
      <c r="B92" t="s">
        <v>410</v>
      </c>
      <c r="C92">
        <v>1.1858974358974399</v>
      </c>
      <c r="D92">
        <v>0.77</v>
      </c>
      <c r="E92">
        <v>1.1499999999999999</v>
      </c>
    </row>
    <row r="93" spans="1:5" x14ac:dyDescent="0.25">
      <c r="A93" t="s">
        <v>80</v>
      </c>
      <c r="B93" t="s">
        <v>412</v>
      </c>
      <c r="C93">
        <v>1.1858974358974399</v>
      </c>
      <c r="D93">
        <v>1.43</v>
      </c>
      <c r="E93">
        <v>0.99</v>
      </c>
    </row>
    <row r="94" spans="1:5" x14ac:dyDescent="0.25">
      <c r="A94" t="s">
        <v>80</v>
      </c>
      <c r="B94" t="s">
        <v>92</v>
      </c>
      <c r="C94">
        <v>1.1858974358974399</v>
      </c>
      <c r="D94">
        <v>1.1200000000000001</v>
      </c>
      <c r="E94">
        <v>1.48</v>
      </c>
    </row>
    <row r="95" spans="1:5" x14ac:dyDescent="0.25">
      <c r="A95" t="s">
        <v>80</v>
      </c>
      <c r="B95" t="s">
        <v>416</v>
      </c>
      <c r="C95">
        <v>1.1858974358974399</v>
      </c>
      <c r="D95">
        <v>0.65</v>
      </c>
      <c r="E95">
        <v>0.61</v>
      </c>
    </row>
    <row r="96" spans="1:5" x14ac:dyDescent="0.25">
      <c r="A96" t="s">
        <v>80</v>
      </c>
      <c r="B96" t="s">
        <v>84</v>
      </c>
      <c r="C96">
        <v>1.1858974358974399</v>
      </c>
      <c r="D96">
        <v>1.17</v>
      </c>
      <c r="E96">
        <v>1.44</v>
      </c>
    </row>
    <row r="97" spans="1:5" x14ac:dyDescent="0.25">
      <c r="A97" t="s">
        <v>80</v>
      </c>
      <c r="B97" t="s">
        <v>98</v>
      </c>
      <c r="C97">
        <v>1.1858974358974399</v>
      </c>
      <c r="D97">
        <v>1.04</v>
      </c>
      <c r="E97">
        <v>0.46</v>
      </c>
    </row>
    <row r="98" spans="1:5" x14ac:dyDescent="0.25">
      <c r="A98" t="s">
        <v>80</v>
      </c>
      <c r="B98" t="s">
        <v>95</v>
      </c>
      <c r="C98">
        <v>1.1858974358974399</v>
      </c>
      <c r="D98">
        <v>1.45</v>
      </c>
      <c r="E98">
        <v>0.78</v>
      </c>
    </row>
    <row r="99" spans="1:5" x14ac:dyDescent="0.25">
      <c r="A99" t="s">
        <v>80</v>
      </c>
      <c r="B99" t="s">
        <v>435</v>
      </c>
      <c r="C99">
        <v>1.1858974358974399</v>
      </c>
      <c r="D99">
        <v>0.56000000000000005</v>
      </c>
      <c r="E99">
        <v>1.1499999999999999</v>
      </c>
    </row>
    <row r="100" spans="1:5" x14ac:dyDescent="0.25">
      <c r="A100" t="s">
        <v>99</v>
      </c>
      <c r="B100" t="s">
        <v>100</v>
      </c>
      <c r="C100">
        <v>1.34265734265734</v>
      </c>
      <c r="D100">
        <v>0.95</v>
      </c>
      <c r="E100">
        <v>1.62</v>
      </c>
    </row>
    <row r="101" spans="1:5" x14ac:dyDescent="0.25">
      <c r="A101" t="s">
        <v>99</v>
      </c>
      <c r="B101" t="s">
        <v>102</v>
      </c>
      <c r="C101">
        <v>1.34265734265734</v>
      </c>
      <c r="D101">
        <v>0.82</v>
      </c>
      <c r="E101">
        <v>0.54</v>
      </c>
    </row>
    <row r="102" spans="1:5" x14ac:dyDescent="0.25">
      <c r="A102" t="s">
        <v>99</v>
      </c>
      <c r="B102" t="s">
        <v>111</v>
      </c>
      <c r="C102">
        <v>1.34265734265734</v>
      </c>
      <c r="D102">
        <v>0.91</v>
      </c>
      <c r="E102">
        <v>0.86</v>
      </c>
    </row>
    <row r="103" spans="1:5" x14ac:dyDescent="0.25">
      <c r="A103" t="s">
        <v>99</v>
      </c>
      <c r="B103" t="s">
        <v>104</v>
      </c>
      <c r="C103">
        <v>1.34265734265734</v>
      </c>
      <c r="D103">
        <v>0.74</v>
      </c>
      <c r="E103">
        <v>1.26</v>
      </c>
    </row>
    <row r="104" spans="1:5" x14ac:dyDescent="0.25">
      <c r="A104" t="s">
        <v>99</v>
      </c>
      <c r="B104" t="s">
        <v>106</v>
      </c>
      <c r="C104">
        <v>1.34265734265734</v>
      </c>
      <c r="D104">
        <v>1.06</v>
      </c>
      <c r="E104">
        <v>1.8</v>
      </c>
    </row>
    <row r="105" spans="1:5" x14ac:dyDescent="0.25">
      <c r="A105" t="s">
        <v>99</v>
      </c>
      <c r="B105" t="s">
        <v>105</v>
      </c>
      <c r="C105">
        <v>1.34265734265734</v>
      </c>
      <c r="D105">
        <v>1.35</v>
      </c>
      <c r="E105">
        <v>1.26</v>
      </c>
    </row>
    <row r="106" spans="1:5" x14ac:dyDescent="0.25">
      <c r="A106" t="s">
        <v>99</v>
      </c>
      <c r="B106" t="s">
        <v>117</v>
      </c>
      <c r="C106">
        <v>1.34265734265734</v>
      </c>
      <c r="D106">
        <v>1.17</v>
      </c>
      <c r="E106">
        <v>0.77</v>
      </c>
    </row>
    <row r="107" spans="1:5" x14ac:dyDescent="0.25">
      <c r="A107" t="s">
        <v>99</v>
      </c>
      <c r="B107" t="s">
        <v>121</v>
      </c>
      <c r="C107">
        <v>1.34265734265734</v>
      </c>
      <c r="D107">
        <v>1.37</v>
      </c>
      <c r="E107">
        <v>0.71</v>
      </c>
    </row>
    <row r="108" spans="1:5" x14ac:dyDescent="0.25">
      <c r="A108" t="s">
        <v>99</v>
      </c>
      <c r="B108" t="s">
        <v>108</v>
      </c>
      <c r="C108">
        <v>1.34265734265734</v>
      </c>
      <c r="D108">
        <v>0.99</v>
      </c>
      <c r="E108">
        <v>0.52</v>
      </c>
    </row>
    <row r="109" spans="1:5" x14ac:dyDescent="0.25">
      <c r="A109" t="s">
        <v>99</v>
      </c>
      <c r="B109" t="s">
        <v>103</v>
      </c>
      <c r="C109">
        <v>1.34265734265734</v>
      </c>
      <c r="D109">
        <v>0.92</v>
      </c>
      <c r="E109">
        <v>1.01</v>
      </c>
    </row>
    <row r="110" spans="1:5" x14ac:dyDescent="0.25">
      <c r="A110" t="s">
        <v>99</v>
      </c>
      <c r="B110" t="s">
        <v>110</v>
      </c>
      <c r="C110">
        <v>1.34265734265734</v>
      </c>
      <c r="D110">
        <v>0.93</v>
      </c>
      <c r="E110">
        <v>0.45</v>
      </c>
    </row>
    <row r="111" spans="1:5" x14ac:dyDescent="0.25">
      <c r="A111" t="s">
        <v>99</v>
      </c>
      <c r="B111" t="s">
        <v>107</v>
      </c>
      <c r="C111">
        <v>1.34265734265734</v>
      </c>
      <c r="D111">
        <v>0.8</v>
      </c>
      <c r="E111">
        <v>0.83</v>
      </c>
    </row>
    <row r="112" spans="1:5" x14ac:dyDescent="0.25">
      <c r="A112" t="s">
        <v>99</v>
      </c>
      <c r="B112" t="s">
        <v>395</v>
      </c>
      <c r="C112">
        <v>1.34265734265734</v>
      </c>
      <c r="D112">
        <v>1.0900000000000001</v>
      </c>
      <c r="E112">
        <v>0.89</v>
      </c>
    </row>
    <row r="113" spans="1:5" x14ac:dyDescent="0.25">
      <c r="A113" t="s">
        <v>99</v>
      </c>
      <c r="B113" t="s">
        <v>115</v>
      </c>
      <c r="C113">
        <v>1.34265734265734</v>
      </c>
      <c r="D113">
        <v>1.06</v>
      </c>
      <c r="E113">
        <v>0.84</v>
      </c>
    </row>
    <row r="114" spans="1:5" x14ac:dyDescent="0.25">
      <c r="A114" t="s">
        <v>99</v>
      </c>
      <c r="B114" t="s">
        <v>112</v>
      </c>
      <c r="C114">
        <v>1.34265734265734</v>
      </c>
      <c r="D114">
        <v>0.5</v>
      </c>
      <c r="E114">
        <v>1.1000000000000001</v>
      </c>
    </row>
    <row r="115" spans="1:5" x14ac:dyDescent="0.25">
      <c r="A115" t="s">
        <v>99</v>
      </c>
      <c r="B115" t="s">
        <v>113</v>
      </c>
      <c r="C115">
        <v>1.34265734265734</v>
      </c>
      <c r="D115">
        <v>1.1499999999999999</v>
      </c>
      <c r="E115">
        <v>0.7</v>
      </c>
    </row>
    <row r="116" spans="1:5" x14ac:dyDescent="0.25">
      <c r="A116" t="s">
        <v>99</v>
      </c>
      <c r="B116" t="s">
        <v>114</v>
      </c>
      <c r="C116">
        <v>1.34265734265734</v>
      </c>
      <c r="D116">
        <v>1.69</v>
      </c>
      <c r="E116">
        <v>0.63</v>
      </c>
    </row>
    <row r="117" spans="1:5" x14ac:dyDescent="0.25">
      <c r="A117" t="s">
        <v>99</v>
      </c>
      <c r="B117" t="s">
        <v>116</v>
      </c>
      <c r="C117">
        <v>1.34265734265734</v>
      </c>
      <c r="D117">
        <v>1.17</v>
      </c>
      <c r="E117">
        <v>1.05</v>
      </c>
    </row>
    <row r="118" spans="1:5" x14ac:dyDescent="0.25">
      <c r="A118" t="s">
        <v>99</v>
      </c>
      <c r="B118" t="s">
        <v>109</v>
      </c>
      <c r="C118">
        <v>1.34265734265734</v>
      </c>
      <c r="D118">
        <v>1.03</v>
      </c>
      <c r="E118">
        <v>0.77</v>
      </c>
    </row>
    <row r="119" spans="1:5" x14ac:dyDescent="0.25">
      <c r="A119" t="s">
        <v>99</v>
      </c>
      <c r="B119" t="s">
        <v>118</v>
      </c>
      <c r="C119">
        <v>1.34265734265734</v>
      </c>
      <c r="D119">
        <v>0.99</v>
      </c>
      <c r="E119">
        <v>1.61</v>
      </c>
    </row>
    <row r="120" spans="1:5" x14ac:dyDescent="0.25">
      <c r="A120" t="s">
        <v>99</v>
      </c>
      <c r="B120" t="s">
        <v>417</v>
      </c>
      <c r="C120">
        <v>1.34265734265734</v>
      </c>
      <c r="D120">
        <v>0.97</v>
      </c>
      <c r="E120">
        <v>1</v>
      </c>
    </row>
    <row r="121" spans="1:5" x14ac:dyDescent="0.25">
      <c r="A121" t="s">
        <v>99</v>
      </c>
      <c r="B121" t="s">
        <v>101</v>
      </c>
      <c r="C121">
        <v>1.34265734265734</v>
      </c>
      <c r="D121">
        <v>0.8</v>
      </c>
      <c r="E121">
        <v>0.89</v>
      </c>
    </row>
    <row r="122" spans="1:5" x14ac:dyDescent="0.25">
      <c r="A122" t="s">
        <v>99</v>
      </c>
      <c r="B122" t="s">
        <v>120</v>
      </c>
      <c r="C122">
        <v>1.34265734265734</v>
      </c>
      <c r="D122">
        <v>0.8</v>
      </c>
      <c r="E122">
        <v>1.31</v>
      </c>
    </row>
    <row r="123" spans="1:5" x14ac:dyDescent="0.25">
      <c r="A123" t="s">
        <v>99</v>
      </c>
      <c r="B123" t="s">
        <v>119</v>
      </c>
      <c r="C123">
        <v>1.34265734265734</v>
      </c>
      <c r="D123">
        <v>0.74</v>
      </c>
      <c r="E123">
        <v>1.55</v>
      </c>
    </row>
    <row r="124" spans="1:5" x14ac:dyDescent="0.25">
      <c r="A124" t="s">
        <v>122</v>
      </c>
      <c r="B124" t="s">
        <v>123</v>
      </c>
      <c r="C124">
        <v>1.36912751677852</v>
      </c>
      <c r="D124">
        <v>1.1599999999999999</v>
      </c>
      <c r="E124">
        <v>1.1499999999999999</v>
      </c>
    </row>
    <row r="125" spans="1:5" x14ac:dyDescent="0.25">
      <c r="A125" t="s">
        <v>122</v>
      </c>
      <c r="B125" t="s">
        <v>125</v>
      </c>
      <c r="C125">
        <v>1.36912751677852</v>
      </c>
      <c r="D125">
        <v>0.79</v>
      </c>
      <c r="E125">
        <v>1.1299999999999999</v>
      </c>
    </row>
    <row r="126" spans="1:5" x14ac:dyDescent="0.25">
      <c r="A126" t="s">
        <v>122</v>
      </c>
      <c r="B126" t="s">
        <v>127</v>
      </c>
      <c r="C126">
        <v>1.36912751677852</v>
      </c>
      <c r="D126">
        <v>0.73</v>
      </c>
      <c r="E126">
        <v>0.86</v>
      </c>
    </row>
    <row r="127" spans="1:5" x14ac:dyDescent="0.25">
      <c r="A127" t="s">
        <v>122</v>
      </c>
      <c r="B127" t="s">
        <v>130</v>
      </c>
      <c r="C127">
        <v>1.36912751677852</v>
      </c>
      <c r="D127">
        <v>1.1499999999999999</v>
      </c>
      <c r="E127">
        <v>0.74</v>
      </c>
    </row>
    <row r="128" spans="1:5" x14ac:dyDescent="0.25">
      <c r="A128" t="s">
        <v>122</v>
      </c>
      <c r="B128" t="s">
        <v>362</v>
      </c>
      <c r="C128">
        <v>1.36912751677852</v>
      </c>
      <c r="D128">
        <v>1.59</v>
      </c>
      <c r="E128">
        <v>0.86</v>
      </c>
    </row>
    <row r="129" spans="1:5" x14ac:dyDescent="0.25">
      <c r="A129" t="s">
        <v>122</v>
      </c>
      <c r="B129" t="s">
        <v>126</v>
      </c>
      <c r="C129">
        <v>1.36912751677852</v>
      </c>
      <c r="D129">
        <v>1.1200000000000001</v>
      </c>
      <c r="E129">
        <v>0.86</v>
      </c>
    </row>
    <row r="130" spans="1:5" x14ac:dyDescent="0.25">
      <c r="A130" t="s">
        <v>122</v>
      </c>
      <c r="B130" t="s">
        <v>129</v>
      </c>
      <c r="C130">
        <v>1.36912751677852</v>
      </c>
      <c r="D130">
        <v>1.1000000000000001</v>
      </c>
      <c r="E130">
        <v>0.86</v>
      </c>
    </row>
    <row r="131" spans="1:5" x14ac:dyDescent="0.25">
      <c r="A131" t="s">
        <v>122</v>
      </c>
      <c r="B131" t="s">
        <v>128</v>
      </c>
      <c r="C131">
        <v>1.36912751677852</v>
      </c>
      <c r="D131">
        <v>1.39</v>
      </c>
      <c r="E131">
        <v>0.95</v>
      </c>
    </row>
    <row r="132" spans="1:5" x14ac:dyDescent="0.25">
      <c r="A132" t="s">
        <v>122</v>
      </c>
      <c r="B132" t="s">
        <v>136</v>
      </c>
      <c r="C132">
        <v>1.36912751677852</v>
      </c>
      <c r="D132">
        <v>1.46</v>
      </c>
      <c r="E132">
        <v>0.93</v>
      </c>
    </row>
    <row r="133" spans="1:5" x14ac:dyDescent="0.25">
      <c r="A133" t="s">
        <v>122</v>
      </c>
      <c r="B133" t="s">
        <v>131</v>
      </c>
      <c r="C133">
        <v>1.36912751677852</v>
      </c>
      <c r="D133">
        <v>0.85</v>
      </c>
      <c r="E133">
        <v>0.72</v>
      </c>
    </row>
    <row r="134" spans="1:5" x14ac:dyDescent="0.25">
      <c r="A134" t="s">
        <v>122</v>
      </c>
      <c r="B134" t="s">
        <v>133</v>
      </c>
      <c r="C134">
        <v>1.36912751677852</v>
      </c>
      <c r="D134">
        <v>0.51</v>
      </c>
      <c r="E134">
        <v>1.33</v>
      </c>
    </row>
    <row r="135" spans="1:5" x14ac:dyDescent="0.25">
      <c r="A135" t="s">
        <v>122</v>
      </c>
      <c r="B135" t="s">
        <v>135</v>
      </c>
      <c r="C135">
        <v>1.36912751677852</v>
      </c>
      <c r="D135">
        <v>0.6</v>
      </c>
      <c r="E135">
        <v>1.1000000000000001</v>
      </c>
    </row>
    <row r="136" spans="1:5" x14ac:dyDescent="0.25">
      <c r="A136" t="s">
        <v>122</v>
      </c>
      <c r="B136" t="s">
        <v>137</v>
      </c>
      <c r="C136">
        <v>1.36912751677852</v>
      </c>
      <c r="D136">
        <v>1.18</v>
      </c>
      <c r="E136">
        <v>0.8</v>
      </c>
    </row>
    <row r="137" spans="1:5" x14ac:dyDescent="0.25">
      <c r="A137" t="s">
        <v>122</v>
      </c>
      <c r="B137" t="s">
        <v>401</v>
      </c>
      <c r="C137">
        <v>1.36912751677852</v>
      </c>
      <c r="D137">
        <v>0.97</v>
      </c>
      <c r="E137">
        <v>1.22</v>
      </c>
    </row>
    <row r="138" spans="1:5" x14ac:dyDescent="0.25">
      <c r="A138" t="s">
        <v>122</v>
      </c>
      <c r="B138" t="s">
        <v>138</v>
      </c>
      <c r="C138">
        <v>1.36912751677852</v>
      </c>
      <c r="D138">
        <v>0.96</v>
      </c>
      <c r="E138">
        <v>0.99</v>
      </c>
    </row>
    <row r="139" spans="1:5" x14ac:dyDescent="0.25">
      <c r="A139" t="s">
        <v>122</v>
      </c>
      <c r="B139" t="s">
        <v>139</v>
      </c>
      <c r="C139">
        <v>1.36912751677852</v>
      </c>
      <c r="D139">
        <v>1.1000000000000001</v>
      </c>
      <c r="E139">
        <v>0.86</v>
      </c>
    </row>
    <row r="140" spans="1:5" x14ac:dyDescent="0.25">
      <c r="A140" t="s">
        <v>122</v>
      </c>
      <c r="B140" t="s">
        <v>144</v>
      </c>
      <c r="C140">
        <v>1.36912751677852</v>
      </c>
      <c r="D140">
        <v>1.1000000000000001</v>
      </c>
      <c r="E140">
        <v>1.6</v>
      </c>
    </row>
    <row r="141" spans="1:5" x14ac:dyDescent="0.25">
      <c r="A141" t="s">
        <v>122</v>
      </c>
      <c r="B141" t="s">
        <v>132</v>
      </c>
      <c r="C141">
        <v>1.36912751677852</v>
      </c>
      <c r="D141">
        <v>1.1000000000000001</v>
      </c>
      <c r="E141">
        <v>1.1100000000000001</v>
      </c>
    </row>
    <row r="142" spans="1:5" x14ac:dyDescent="0.25">
      <c r="A142" t="s">
        <v>122</v>
      </c>
      <c r="B142" t="s">
        <v>140</v>
      </c>
      <c r="C142">
        <v>1.36912751677852</v>
      </c>
      <c r="D142">
        <v>1.22</v>
      </c>
      <c r="E142">
        <v>0.65</v>
      </c>
    </row>
    <row r="143" spans="1:5" x14ac:dyDescent="0.25">
      <c r="A143" t="s">
        <v>122</v>
      </c>
      <c r="B143" t="s">
        <v>124</v>
      </c>
      <c r="C143">
        <v>1.36912751677852</v>
      </c>
      <c r="D143">
        <v>0.84</v>
      </c>
      <c r="E143">
        <v>1.19</v>
      </c>
    </row>
    <row r="144" spans="1:5" x14ac:dyDescent="0.25">
      <c r="A144" t="s">
        <v>122</v>
      </c>
      <c r="B144" t="s">
        <v>134</v>
      </c>
      <c r="C144">
        <v>1.36912751677852</v>
      </c>
      <c r="D144">
        <v>0.68</v>
      </c>
      <c r="E144">
        <v>1.35</v>
      </c>
    </row>
    <row r="145" spans="1:5" x14ac:dyDescent="0.25">
      <c r="A145" t="s">
        <v>122</v>
      </c>
      <c r="B145" t="s">
        <v>141</v>
      </c>
      <c r="C145">
        <v>1.36912751677852</v>
      </c>
      <c r="D145">
        <v>0.61</v>
      </c>
      <c r="E145">
        <v>0.56999999999999995</v>
      </c>
    </row>
    <row r="146" spans="1:5" x14ac:dyDescent="0.25">
      <c r="A146" t="s">
        <v>122</v>
      </c>
      <c r="B146" t="s">
        <v>142</v>
      </c>
      <c r="C146">
        <v>1.36912751677852</v>
      </c>
      <c r="D146">
        <v>1.1599999999999999</v>
      </c>
      <c r="E146">
        <v>1</v>
      </c>
    </row>
    <row r="147" spans="1:5" x14ac:dyDescent="0.25">
      <c r="A147" t="s">
        <v>122</v>
      </c>
      <c r="B147" t="s">
        <v>143</v>
      </c>
      <c r="C147">
        <v>1.36912751677852</v>
      </c>
      <c r="D147">
        <v>0.79</v>
      </c>
      <c r="E147">
        <v>0.99</v>
      </c>
    </row>
    <row r="148" spans="1:5" x14ac:dyDescent="0.25">
      <c r="A148" t="s">
        <v>145</v>
      </c>
      <c r="B148" t="s">
        <v>347</v>
      </c>
      <c r="C148">
        <v>1.45098039215686</v>
      </c>
      <c r="D148">
        <v>0.78</v>
      </c>
      <c r="E148">
        <v>1.17</v>
      </c>
    </row>
    <row r="149" spans="1:5" x14ac:dyDescent="0.25">
      <c r="A149" t="s">
        <v>145</v>
      </c>
      <c r="B149" t="s">
        <v>349</v>
      </c>
      <c r="C149">
        <v>1.45098039215686</v>
      </c>
      <c r="D149">
        <v>0.78</v>
      </c>
      <c r="E149">
        <v>0.78</v>
      </c>
    </row>
    <row r="150" spans="1:5" x14ac:dyDescent="0.25">
      <c r="A150" t="s">
        <v>145</v>
      </c>
      <c r="B150" t="s">
        <v>355</v>
      </c>
      <c r="C150">
        <v>1.45098039215686</v>
      </c>
      <c r="D150">
        <v>0.34</v>
      </c>
      <c r="E150">
        <v>1.48</v>
      </c>
    </row>
    <row r="151" spans="1:5" x14ac:dyDescent="0.25">
      <c r="A151" t="s">
        <v>145</v>
      </c>
      <c r="B151" t="s">
        <v>357</v>
      </c>
      <c r="C151">
        <v>1.45098039215686</v>
      </c>
      <c r="D151">
        <v>0.49</v>
      </c>
      <c r="E151">
        <v>0.67</v>
      </c>
    </row>
    <row r="152" spans="1:5" x14ac:dyDescent="0.25">
      <c r="A152" t="s">
        <v>145</v>
      </c>
      <c r="B152" t="s">
        <v>360</v>
      </c>
      <c r="C152">
        <v>1.45098039215686</v>
      </c>
      <c r="D152">
        <v>1.07</v>
      </c>
      <c r="E152">
        <v>1.2</v>
      </c>
    </row>
    <row r="153" spans="1:5" x14ac:dyDescent="0.25">
      <c r="A153" t="s">
        <v>145</v>
      </c>
      <c r="B153" t="s">
        <v>366</v>
      </c>
      <c r="C153">
        <v>1.45098039215686</v>
      </c>
      <c r="D153">
        <v>1.38</v>
      </c>
      <c r="E153">
        <v>0.87</v>
      </c>
    </row>
    <row r="154" spans="1:5" x14ac:dyDescent="0.25">
      <c r="A154" t="s">
        <v>145</v>
      </c>
      <c r="B154" t="s">
        <v>371</v>
      </c>
      <c r="C154">
        <v>1.45098039215686</v>
      </c>
      <c r="D154">
        <v>0.6</v>
      </c>
      <c r="E154">
        <v>0.88</v>
      </c>
    </row>
    <row r="155" spans="1:5" x14ac:dyDescent="0.25">
      <c r="A155" t="s">
        <v>145</v>
      </c>
      <c r="B155" t="s">
        <v>149</v>
      </c>
      <c r="C155">
        <v>1.45098039215686</v>
      </c>
      <c r="D155">
        <v>0.69</v>
      </c>
      <c r="E155">
        <v>1.56</v>
      </c>
    </row>
    <row r="156" spans="1:5" x14ac:dyDescent="0.25">
      <c r="A156" t="s">
        <v>145</v>
      </c>
      <c r="B156" t="s">
        <v>375</v>
      </c>
      <c r="C156">
        <v>1.45098039215686</v>
      </c>
      <c r="D156">
        <v>0.86</v>
      </c>
      <c r="E156">
        <v>0.57999999999999996</v>
      </c>
    </row>
    <row r="157" spans="1:5" x14ac:dyDescent="0.25">
      <c r="A157" t="s">
        <v>145</v>
      </c>
      <c r="B157" t="s">
        <v>388</v>
      </c>
      <c r="C157">
        <v>1.45098039215686</v>
      </c>
      <c r="D157">
        <v>1.38</v>
      </c>
      <c r="E157">
        <v>1.1200000000000001</v>
      </c>
    </row>
    <row r="158" spans="1:5" x14ac:dyDescent="0.25">
      <c r="A158" t="s">
        <v>145</v>
      </c>
      <c r="B158" t="s">
        <v>389</v>
      </c>
      <c r="C158">
        <v>1.45098039215686</v>
      </c>
      <c r="D158">
        <v>1.07</v>
      </c>
      <c r="E158">
        <v>0.85</v>
      </c>
    </row>
    <row r="159" spans="1:5" x14ac:dyDescent="0.25">
      <c r="A159" t="s">
        <v>145</v>
      </c>
      <c r="B159" t="s">
        <v>391</v>
      </c>
      <c r="C159">
        <v>1.45098039215686</v>
      </c>
      <c r="D159">
        <v>0.84</v>
      </c>
      <c r="E159">
        <v>1.47</v>
      </c>
    </row>
    <row r="160" spans="1:5" x14ac:dyDescent="0.25">
      <c r="A160" t="s">
        <v>145</v>
      </c>
      <c r="B160" t="s">
        <v>146</v>
      </c>
      <c r="C160">
        <v>1.45098039215686</v>
      </c>
      <c r="D160">
        <v>1.67</v>
      </c>
      <c r="E160">
        <v>1.45</v>
      </c>
    </row>
    <row r="161" spans="1:5" x14ac:dyDescent="0.25">
      <c r="A161" t="s">
        <v>145</v>
      </c>
      <c r="B161" t="s">
        <v>404</v>
      </c>
      <c r="C161">
        <v>1.45098039215686</v>
      </c>
      <c r="D161">
        <v>1.1000000000000001</v>
      </c>
      <c r="E161">
        <v>0.62</v>
      </c>
    </row>
    <row r="162" spans="1:5" x14ac:dyDescent="0.25">
      <c r="A162" t="s">
        <v>145</v>
      </c>
      <c r="B162" t="s">
        <v>419</v>
      </c>
      <c r="C162">
        <v>1.45098039215686</v>
      </c>
      <c r="D162">
        <v>1.28</v>
      </c>
      <c r="E162">
        <v>0.33</v>
      </c>
    </row>
    <row r="163" spans="1:5" x14ac:dyDescent="0.25">
      <c r="A163" t="s">
        <v>145</v>
      </c>
      <c r="B163" t="s">
        <v>423</v>
      </c>
      <c r="C163">
        <v>1.45098039215686</v>
      </c>
      <c r="D163">
        <v>1.08</v>
      </c>
      <c r="E163">
        <v>0.67</v>
      </c>
    </row>
    <row r="164" spans="1:5" x14ac:dyDescent="0.25">
      <c r="A164" t="s">
        <v>145</v>
      </c>
      <c r="B164" t="s">
        <v>425</v>
      </c>
      <c r="C164">
        <v>1.45098039215686</v>
      </c>
      <c r="D164">
        <v>1.45</v>
      </c>
      <c r="E164">
        <v>0.61</v>
      </c>
    </row>
    <row r="165" spans="1:5" x14ac:dyDescent="0.25">
      <c r="A165" t="s">
        <v>145</v>
      </c>
      <c r="B165" t="s">
        <v>427</v>
      </c>
      <c r="C165">
        <v>1.45098039215686</v>
      </c>
      <c r="D165">
        <v>1.3</v>
      </c>
      <c r="E165">
        <v>0.52</v>
      </c>
    </row>
    <row r="166" spans="1:5" x14ac:dyDescent="0.25">
      <c r="A166" t="s">
        <v>145</v>
      </c>
      <c r="B166" t="s">
        <v>432</v>
      </c>
      <c r="C166">
        <v>1.45098039215686</v>
      </c>
      <c r="D166">
        <v>1.64</v>
      </c>
      <c r="E166">
        <v>1.95</v>
      </c>
    </row>
    <row r="167" spans="1:5" x14ac:dyDescent="0.25">
      <c r="A167" t="s">
        <v>145</v>
      </c>
      <c r="B167" t="s">
        <v>433</v>
      </c>
      <c r="C167">
        <v>1.45098039215686</v>
      </c>
      <c r="D167">
        <v>0.75</v>
      </c>
      <c r="E167">
        <v>1.62</v>
      </c>
    </row>
    <row r="168" spans="1:5" x14ac:dyDescent="0.25">
      <c r="A168" t="s">
        <v>145</v>
      </c>
      <c r="B168" t="s">
        <v>434</v>
      </c>
      <c r="C168">
        <v>1.45098039215686</v>
      </c>
      <c r="D168">
        <v>0.81</v>
      </c>
      <c r="E168">
        <v>0.64</v>
      </c>
    </row>
    <row r="169" spans="1:5" x14ac:dyDescent="0.25">
      <c r="A169" t="s">
        <v>145</v>
      </c>
      <c r="B169" t="s">
        <v>148</v>
      </c>
      <c r="C169">
        <v>1.45098039215686</v>
      </c>
      <c r="D169">
        <v>0.86</v>
      </c>
      <c r="E169">
        <v>0.39</v>
      </c>
    </row>
    <row r="170" spans="1:5" x14ac:dyDescent="0.25">
      <c r="A170" t="s">
        <v>145</v>
      </c>
      <c r="B170" t="s">
        <v>147</v>
      </c>
      <c r="C170">
        <v>1.45098039215686</v>
      </c>
      <c r="D170">
        <v>1</v>
      </c>
      <c r="E170">
        <v>1.21</v>
      </c>
    </row>
    <row r="171" spans="1:5" x14ac:dyDescent="0.25">
      <c r="A171" t="s">
        <v>21</v>
      </c>
      <c r="B171" t="s">
        <v>152</v>
      </c>
      <c r="C171">
        <v>1.4147465437788</v>
      </c>
      <c r="D171">
        <v>0.77</v>
      </c>
      <c r="E171">
        <v>0.95</v>
      </c>
    </row>
    <row r="172" spans="1:5" x14ac:dyDescent="0.25">
      <c r="A172" t="s">
        <v>21</v>
      </c>
      <c r="B172" t="s">
        <v>269</v>
      </c>
      <c r="C172">
        <v>1.4147465437788</v>
      </c>
      <c r="D172">
        <v>0.77</v>
      </c>
      <c r="E172">
        <v>0.61</v>
      </c>
    </row>
    <row r="173" spans="1:5" x14ac:dyDescent="0.25">
      <c r="A173" t="s">
        <v>21</v>
      </c>
      <c r="B173" t="s">
        <v>264</v>
      </c>
      <c r="C173">
        <v>1.4147465437788</v>
      </c>
      <c r="D173">
        <v>1.41</v>
      </c>
      <c r="E173">
        <v>1.36</v>
      </c>
    </row>
    <row r="174" spans="1:5" x14ac:dyDescent="0.25">
      <c r="A174" t="s">
        <v>21</v>
      </c>
      <c r="B174" t="s">
        <v>372</v>
      </c>
      <c r="C174">
        <v>1.4147465437788</v>
      </c>
      <c r="D174">
        <v>0.26</v>
      </c>
      <c r="E174">
        <v>0.75</v>
      </c>
    </row>
    <row r="175" spans="1:5" x14ac:dyDescent="0.25">
      <c r="A175" t="s">
        <v>21</v>
      </c>
      <c r="B175" t="s">
        <v>267</v>
      </c>
      <c r="C175">
        <v>1.4147465437788</v>
      </c>
      <c r="D175">
        <v>1.06</v>
      </c>
      <c r="E175">
        <v>1.1200000000000001</v>
      </c>
    </row>
    <row r="176" spans="1:5" x14ac:dyDescent="0.25">
      <c r="A176" t="s">
        <v>21</v>
      </c>
      <c r="B176" t="s">
        <v>272</v>
      </c>
      <c r="C176">
        <v>1.4147465437788</v>
      </c>
      <c r="D176">
        <v>1.24</v>
      </c>
      <c r="E176">
        <v>0.43</v>
      </c>
    </row>
    <row r="177" spans="1:5" x14ac:dyDescent="0.25">
      <c r="A177" t="s">
        <v>21</v>
      </c>
      <c r="B177" t="s">
        <v>397</v>
      </c>
      <c r="C177">
        <v>1.4147465437788</v>
      </c>
      <c r="D177">
        <v>1.0900000000000001</v>
      </c>
      <c r="E177">
        <v>1.42</v>
      </c>
    </row>
    <row r="178" spans="1:5" x14ac:dyDescent="0.25">
      <c r="A178" t="s">
        <v>21</v>
      </c>
      <c r="B178" t="s">
        <v>274</v>
      </c>
      <c r="C178">
        <v>1.4147465437788</v>
      </c>
      <c r="D178">
        <v>1.54</v>
      </c>
      <c r="E178">
        <v>0.68</v>
      </c>
    </row>
    <row r="179" spans="1:5" x14ac:dyDescent="0.25">
      <c r="A179" t="s">
        <v>21</v>
      </c>
      <c r="B179" t="s">
        <v>150</v>
      </c>
      <c r="C179">
        <v>1.4147465437788</v>
      </c>
      <c r="D179">
        <v>1.06</v>
      </c>
      <c r="E179">
        <v>0.89</v>
      </c>
    </row>
    <row r="180" spans="1:5" x14ac:dyDescent="0.25">
      <c r="A180" t="s">
        <v>21</v>
      </c>
      <c r="B180" t="s">
        <v>275</v>
      </c>
      <c r="C180">
        <v>1.4147465437788</v>
      </c>
      <c r="D180">
        <v>0.9</v>
      </c>
      <c r="E180">
        <v>0.68</v>
      </c>
    </row>
    <row r="181" spans="1:5" x14ac:dyDescent="0.25">
      <c r="A181" t="s">
        <v>21</v>
      </c>
      <c r="B181" t="s">
        <v>23</v>
      </c>
      <c r="C181">
        <v>1.4147465437788</v>
      </c>
      <c r="D181">
        <v>1.67</v>
      </c>
      <c r="E181">
        <v>0.95</v>
      </c>
    </row>
    <row r="182" spans="1:5" x14ac:dyDescent="0.25">
      <c r="A182" t="s">
        <v>21</v>
      </c>
      <c r="B182" t="s">
        <v>22</v>
      </c>
      <c r="C182">
        <v>1.4147465437788</v>
      </c>
      <c r="D182">
        <v>1.18</v>
      </c>
      <c r="E182">
        <v>1.55</v>
      </c>
    </row>
    <row r="183" spans="1:5" x14ac:dyDescent="0.25">
      <c r="A183" t="s">
        <v>21</v>
      </c>
      <c r="B183" t="s">
        <v>266</v>
      </c>
      <c r="C183">
        <v>1.4147465437788</v>
      </c>
      <c r="D183">
        <v>0.77</v>
      </c>
      <c r="E183">
        <v>1.1499999999999999</v>
      </c>
    </row>
    <row r="184" spans="1:5" x14ac:dyDescent="0.25">
      <c r="A184" t="s">
        <v>21</v>
      </c>
      <c r="B184" t="s">
        <v>268</v>
      </c>
      <c r="C184">
        <v>1.4147465437788</v>
      </c>
      <c r="D184">
        <v>0.64</v>
      </c>
      <c r="E184">
        <v>1.49</v>
      </c>
    </row>
    <row r="185" spans="1:5" x14ac:dyDescent="0.25">
      <c r="A185" t="s">
        <v>21</v>
      </c>
      <c r="B185" t="s">
        <v>151</v>
      </c>
      <c r="C185">
        <v>1.4147465437788</v>
      </c>
      <c r="D185">
        <v>0.64</v>
      </c>
      <c r="E185">
        <v>1.72</v>
      </c>
    </row>
    <row r="186" spans="1:5" x14ac:dyDescent="0.25">
      <c r="A186" t="s">
        <v>21</v>
      </c>
      <c r="B186" t="s">
        <v>153</v>
      </c>
      <c r="C186">
        <v>1.4147465437788</v>
      </c>
      <c r="D186">
        <v>1.86</v>
      </c>
      <c r="E186">
        <v>0.34</v>
      </c>
    </row>
    <row r="187" spans="1:5" x14ac:dyDescent="0.25">
      <c r="A187" t="s">
        <v>21</v>
      </c>
      <c r="B187" t="s">
        <v>273</v>
      </c>
      <c r="C187">
        <v>1.4147465437788</v>
      </c>
      <c r="D187">
        <v>0.71</v>
      </c>
      <c r="E187">
        <v>0.82</v>
      </c>
    </row>
    <row r="188" spans="1:5" x14ac:dyDescent="0.25">
      <c r="A188" t="s">
        <v>21</v>
      </c>
      <c r="B188" t="s">
        <v>265</v>
      </c>
      <c r="C188">
        <v>1.4147465437788</v>
      </c>
      <c r="D188">
        <v>0.9</v>
      </c>
      <c r="E188">
        <v>0.95</v>
      </c>
    </row>
    <row r="189" spans="1:5" x14ac:dyDescent="0.25">
      <c r="A189" t="s">
        <v>21</v>
      </c>
      <c r="B189" t="s">
        <v>271</v>
      </c>
      <c r="C189">
        <v>1.4147465437788</v>
      </c>
      <c r="D189">
        <v>0.64</v>
      </c>
      <c r="E189">
        <v>1.19</v>
      </c>
    </row>
    <row r="190" spans="1:5" x14ac:dyDescent="0.25">
      <c r="A190" t="s">
        <v>21</v>
      </c>
      <c r="B190" t="s">
        <v>270</v>
      </c>
      <c r="C190">
        <v>1.4147465437788</v>
      </c>
      <c r="D190">
        <v>0.77</v>
      </c>
      <c r="E190">
        <v>1.02</v>
      </c>
    </row>
    <row r="191" spans="1:5" x14ac:dyDescent="0.25">
      <c r="A191" t="s">
        <v>154</v>
      </c>
      <c r="B191" t="s">
        <v>159</v>
      </c>
      <c r="C191">
        <v>1.3470319634703201</v>
      </c>
      <c r="D191">
        <v>0.74</v>
      </c>
      <c r="E191">
        <v>0.87</v>
      </c>
    </row>
    <row r="192" spans="1:5" x14ac:dyDescent="0.25">
      <c r="A192" t="s">
        <v>154</v>
      </c>
      <c r="B192" t="s">
        <v>161</v>
      </c>
      <c r="C192">
        <v>1.3470319634703201</v>
      </c>
      <c r="D192">
        <v>0.47</v>
      </c>
      <c r="E192">
        <v>0.43</v>
      </c>
    </row>
    <row r="193" spans="1:5" x14ac:dyDescent="0.25">
      <c r="A193" t="s">
        <v>154</v>
      </c>
      <c r="B193" t="s">
        <v>163</v>
      </c>
      <c r="C193">
        <v>1.3470319634703201</v>
      </c>
      <c r="D193">
        <v>1.82</v>
      </c>
      <c r="E193">
        <v>0.87</v>
      </c>
    </row>
    <row r="194" spans="1:5" x14ac:dyDescent="0.25">
      <c r="A194" t="s">
        <v>154</v>
      </c>
      <c r="B194" t="s">
        <v>160</v>
      </c>
      <c r="C194">
        <v>1.3470319634703201</v>
      </c>
      <c r="D194">
        <v>0.74</v>
      </c>
      <c r="E194">
        <v>0.96</v>
      </c>
    </row>
    <row r="195" spans="1:5" x14ac:dyDescent="0.25">
      <c r="A195" t="s">
        <v>154</v>
      </c>
      <c r="B195" t="s">
        <v>165</v>
      </c>
      <c r="C195">
        <v>1.3470319634703201</v>
      </c>
      <c r="D195">
        <v>0.87</v>
      </c>
      <c r="E195">
        <v>1.35</v>
      </c>
    </row>
    <row r="196" spans="1:5" x14ac:dyDescent="0.25">
      <c r="A196" t="s">
        <v>154</v>
      </c>
      <c r="B196" t="s">
        <v>164</v>
      </c>
      <c r="C196">
        <v>1.3470319634703201</v>
      </c>
      <c r="D196">
        <v>0.74</v>
      </c>
      <c r="E196">
        <v>1.65</v>
      </c>
    </row>
    <row r="197" spans="1:5" x14ac:dyDescent="0.25">
      <c r="A197" t="s">
        <v>154</v>
      </c>
      <c r="B197" t="s">
        <v>167</v>
      </c>
      <c r="C197">
        <v>1.3470319634703201</v>
      </c>
      <c r="D197">
        <v>1.42</v>
      </c>
      <c r="E197">
        <v>0.43</v>
      </c>
    </row>
    <row r="198" spans="1:5" x14ac:dyDescent="0.25">
      <c r="A198" t="s">
        <v>154</v>
      </c>
      <c r="B198" t="s">
        <v>168</v>
      </c>
      <c r="C198">
        <v>1.3470319634703201</v>
      </c>
      <c r="D198">
        <v>0.81</v>
      </c>
      <c r="E198">
        <v>0.87</v>
      </c>
    </row>
    <row r="199" spans="1:5" x14ac:dyDescent="0.25">
      <c r="A199" t="s">
        <v>154</v>
      </c>
      <c r="B199" t="s">
        <v>156</v>
      </c>
      <c r="C199">
        <v>1.3470319634703201</v>
      </c>
      <c r="D199">
        <v>1.63</v>
      </c>
      <c r="E199">
        <v>0.56999999999999995</v>
      </c>
    </row>
    <row r="200" spans="1:5" x14ac:dyDescent="0.25">
      <c r="A200" t="s">
        <v>154</v>
      </c>
      <c r="B200" t="s">
        <v>169</v>
      </c>
      <c r="C200">
        <v>1.3470319634703201</v>
      </c>
      <c r="D200">
        <v>0.81</v>
      </c>
      <c r="E200">
        <v>1.22</v>
      </c>
    </row>
    <row r="201" spans="1:5" x14ac:dyDescent="0.25">
      <c r="A201" t="s">
        <v>154</v>
      </c>
      <c r="B201" t="s">
        <v>162</v>
      </c>
      <c r="C201">
        <v>1.3470319634703201</v>
      </c>
      <c r="D201">
        <v>0.52</v>
      </c>
      <c r="E201">
        <v>0.86</v>
      </c>
    </row>
    <row r="202" spans="1:5" x14ac:dyDescent="0.25">
      <c r="A202" t="s">
        <v>154</v>
      </c>
      <c r="B202" t="s">
        <v>170</v>
      </c>
      <c r="C202">
        <v>1.3470319634703201</v>
      </c>
      <c r="D202">
        <v>1.28</v>
      </c>
      <c r="E202">
        <v>1.83</v>
      </c>
    </row>
    <row r="203" spans="1:5" x14ac:dyDescent="0.25">
      <c r="A203" t="s">
        <v>154</v>
      </c>
      <c r="B203" t="s">
        <v>166</v>
      </c>
      <c r="C203">
        <v>1.3470319634703201</v>
      </c>
      <c r="D203">
        <v>0.82</v>
      </c>
      <c r="E203">
        <v>0.67</v>
      </c>
    </row>
    <row r="204" spans="1:5" x14ac:dyDescent="0.25">
      <c r="A204" t="s">
        <v>154</v>
      </c>
      <c r="B204" t="s">
        <v>174</v>
      </c>
      <c r="C204">
        <v>1.3470319634703201</v>
      </c>
      <c r="D204">
        <v>1.1499999999999999</v>
      </c>
      <c r="E204">
        <v>1.04</v>
      </c>
    </row>
    <row r="205" spans="1:5" x14ac:dyDescent="0.25">
      <c r="A205" t="s">
        <v>154</v>
      </c>
      <c r="B205" t="s">
        <v>172</v>
      </c>
      <c r="C205">
        <v>1.3470319634703201</v>
      </c>
      <c r="D205">
        <v>0.59</v>
      </c>
      <c r="E205">
        <v>1.24</v>
      </c>
    </row>
    <row r="206" spans="1:5" x14ac:dyDescent="0.25">
      <c r="A206" t="s">
        <v>154</v>
      </c>
      <c r="B206" t="s">
        <v>171</v>
      </c>
      <c r="C206">
        <v>1.3470319634703201</v>
      </c>
      <c r="D206">
        <v>0.68</v>
      </c>
      <c r="E206">
        <v>1.1200000000000001</v>
      </c>
    </row>
    <row r="207" spans="1:5" x14ac:dyDescent="0.25">
      <c r="A207" t="s">
        <v>154</v>
      </c>
      <c r="B207" t="s">
        <v>158</v>
      </c>
      <c r="C207">
        <v>1.3470319634703201</v>
      </c>
      <c r="D207">
        <v>1.1499999999999999</v>
      </c>
      <c r="E207">
        <v>1.22</v>
      </c>
    </row>
    <row r="208" spans="1:5" x14ac:dyDescent="0.25">
      <c r="A208" t="s">
        <v>154</v>
      </c>
      <c r="B208" t="s">
        <v>155</v>
      </c>
      <c r="C208">
        <v>1.3470319634703201</v>
      </c>
      <c r="D208">
        <v>1.48</v>
      </c>
      <c r="E208">
        <v>1.2</v>
      </c>
    </row>
    <row r="209" spans="1:5" x14ac:dyDescent="0.25">
      <c r="A209" t="s">
        <v>154</v>
      </c>
      <c r="B209" t="s">
        <v>157</v>
      </c>
      <c r="C209">
        <v>1.3470319634703201</v>
      </c>
      <c r="D209">
        <v>1.35</v>
      </c>
      <c r="E209">
        <v>0.61</v>
      </c>
    </row>
    <row r="210" spans="1:5" x14ac:dyDescent="0.25">
      <c r="A210" t="s">
        <v>154</v>
      </c>
      <c r="B210" t="s">
        <v>173</v>
      </c>
      <c r="C210">
        <v>1.3470319634703201</v>
      </c>
      <c r="D210">
        <v>0.88</v>
      </c>
      <c r="E210">
        <v>0.87</v>
      </c>
    </row>
    <row r="211" spans="1:5" x14ac:dyDescent="0.25">
      <c r="A211" t="s">
        <v>175</v>
      </c>
      <c r="B211" t="s">
        <v>284</v>
      </c>
      <c r="C211">
        <v>1.1739130434782601</v>
      </c>
      <c r="D211">
        <v>1.45</v>
      </c>
      <c r="E211">
        <v>1.02</v>
      </c>
    </row>
    <row r="212" spans="1:5" x14ac:dyDescent="0.25">
      <c r="A212" t="s">
        <v>175</v>
      </c>
      <c r="B212" t="s">
        <v>179</v>
      </c>
      <c r="C212">
        <v>1.1739130434782601</v>
      </c>
      <c r="D212">
        <v>0.95</v>
      </c>
      <c r="E212">
        <v>1.85</v>
      </c>
    </row>
    <row r="213" spans="1:5" x14ac:dyDescent="0.25">
      <c r="A213" t="s">
        <v>175</v>
      </c>
      <c r="B213" t="s">
        <v>282</v>
      </c>
      <c r="C213">
        <v>1.1739130434782601</v>
      </c>
      <c r="D213">
        <v>1.02</v>
      </c>
      <c r="E213">
        <v>0.65</v>
      </c>
    </row>
    <row r="214" spans="1:5" x14ac:dyDescent="0.25">
      <c r="A214" t="s">
        <v>175</v>
      </c>
      <c r="B214" t="s">
        <v>176</v>
      </c>
      <c r="C214">
        <v>1.1739130434782601</v>
      </c>
      <c r="D214">
        <v>0.94</v>
      </c>
      <c r="E214">
        <v>0.74</v>
      </c>
    </row>
    <row r="215" spans="1:5" x14ac:dyDescent="0.25">
      <c r="A215" t="s">
        <v>175</v>
      </c>
      <c r="B215" t="s">
        <v>285</v>
      </c>
      <c r="C215">
        <v>1.1739130434782601</v>
      </c>
      <c r="D215">
        <v>1.02</v>
      </c>
      <c r="E215">
        <v>1.1100000000000001</v>
      </c>
    </row>
    <row r="216" spans="1:5" x14ac:dyDescent="0.25">
      <c r="A216" t="s">
        <v>175</v>
      </c>
      <c r="B216" t="s">
        <v>277</v>
      </c>
      <c r="C216">
        <v>1.1739130434782601</v>
      </c>
      <c r="D216">
        <v>0.6</v>
      </c>
      <c r="E216">
        <v>1.02</v>
      </c>
    </row>
    <row r="217" spans="1:5" x14ac:dyDescent="0.25">
      <c r="A217" t="s">
        <v>175</v>
      </c>
      <c r="B217" t="s">
        <v>281</v>
      </c>
      <c r="C217">
        <v>1.1739130434782601</v>
      </c>
      <c r="D217">
        <v>0.6</v>
      </c>
      <c r="E217">
        <v>1.57</v>
      </c>
    </row>
    <row r="218" spans="1:5" x14ac:dyDescent="0.25">
      <c r="A218" t="s">
        <v>175</v>
      </c>
      <c r="B218" t="s">
        <v>178</v>
      </c>
      <c r="C218">
        <v>1.1739130434782601</v>
      </c>
      <c r="D218">
        <v>0.28000000000000003</v>
      </c>
      <c r="E218">
        <v>1.03</v>
      </c>
    </row>
    <row r="219" spans="1:5" x14ac:dyDescent="0.25">
      <c r="A219" t="s">
        <v>175</v>
      </c>
      <c r="B219" t="s">
        <v>278</v>
      </c>
      <c r="C219">
        <v>1.1739130434782601</v>
      </c>
      <c r="D219">
        <v>0.7</v>
      </c>
      <c r="E219">
        <v>1.6</v>
      </c>
    </row>
    <row r="220" spans="1:5" x14ac:dyDescent="0.25">
      <c r="A220" t="s">
        <v>175</v>
      </c>
      <c r="B220" t="s">
        <v>276</v>
      </c>
      <c r="C220">
        <v>1.1739130434782601</v>
      </c>
      <c r="D220">
        <v>2.39</v>
      </c>
      <c r="E220">
        <v>0.19</v>
      </c>
    </row>
    <row r="221" spans="1:5" x14ac:dyDescent="0.25">
      <c r="A221" t="s">
        <v>175</v>
      </c>
      <c r="B221" t="s">
        <v>279</v>
      </c>
      <c r="C221">
        <v>1.1739130434782601</v>
      </c>
      <c r="D221">
        <v>1.87</v>
      </c>
      <c r="E221">
        <v>0.65</v>
      </c>
    </row>
    <row r="222" spans="1:5" x14ac:dyDescent="0.25">
      <c r="A222" t="s">
        <v>175</v>
      </c>
      <c r="B222" t="s">
        <v>283</v>
      </c>
      <c r="C222">
        <v>1.1739130434782601</v>
      </c>
      <c r="D222">
        <v>0.85</v>
      </c>
      <c r="E222">
        <v>0.37</v>
      </c>
    </row>
    <row r="223" spans="1:5" x14ac:dyDescent="0.25">
      <c r="A223" t="s">
        <v>175</v>
      </c>
      <c r="B223" t="s">
        <v>177</v>
      </c>
      <c r="C223">
        <v>1.1739130434782601</v>
      </c>
      <c r="D223">
        <v>0.68</v>
      </c>
      <c r="E223">
        <v>1.2</v>
      </c>
    </row>
    <row r="224" spans="1:5" x14ac:dyDescent="0.25">
      <c r="A224" t="s">
        <v>175</v>
      </c>
      <c r="B224" t="s">
        <v>280</v>
      </c>
      <c r="C224">
        <v>1.1739130434782601</v>
      </c>
      <c r="D224">
        <v>0.56999999999999995</v>
      </c>
      <c r="E224">
        <v>1.03</v>
      </c>
    </row>
    <row r="225" spans="1:5" x14ac:dyDescent="0.25">
      <c r="A225" t="s">
        <v>24</v>
      </c>
      <c r="B225" t="s">
        <v>292</v>
      </c>
      <c r="C225">
        <v>1.6</v>
      </c>
      <c r="D225">
        <v>1.44</v>
      </c>
      <c r="E225">
        <v>0.89</v>
      </c>
    </row>
    <row r="226" spans="1:5" x14ac:dyDescent="0.25">
      <c r="A226" t="s">
        <v>24</v>
      </c>
      <c r="B226" t="s">
        <v>289</v>
      </c>
      <c r="C226">
        <v>1.6</v>
      </c>
      <c r="D226">
        <v>0.69</v>
      </c>
      <c r="E226">
        <v>1.37</v>
      </c>
    </row>
    <row r="227" spans="1:5" x14ac:dyDescent="0.25">
      <c r="A227" t="s">
        <v>24</v>
      </c>
      <c r="B227" t="s">
        <v>180</v>
      </c>
      <c r="C227">
        <v>1.6</v>
      </c>
      <c r="D227">
        <v>1.1200000000000001</v>
      </c>
      <c r="E227">
        <v>1.3</v>
      </c>
    </row>
    <row r="228" spans="1:5" x14ac:dyDescent="0.25">
      <c r="A228" t="s">
        <v>24</v>
      </c>
      <c r="B228" t="s">
        <v>326</v>
      </c>
      <c r="C228">
        <v>1.6</v>
      </c>
      <c r="D228">
        <v>0.81</v>
      </c>
      <c r="E228">
        <v>1.3</v>
      </c>
    </row>
    <row r="229" spans="1:5" x14ac:dyDescent="0.25">
      <c r="A229" t="s">
        <v>24</v>
      </c>
      <c r="B229" t="s">
        <v>288</v>
      </c>
      <c r="C229">
        <v>1.6</v>
      </c>
      <c r="D229">
        <v>0.81</v>
      </c>
      <c r="E229">
        <v>1.37</v>
      </c>
    </row>
    <row r="230" spans="1:5" x14ac:dyDescent="0.25">
      <c r="A230" t="s">
        <v>24</v>
      </c>
      <c r="B230" t="s">
        <v>287</v>
      </c>
      <c r="C230">
        <v>1.6</v>
      </c>
      <c r="D230">
        <v>0.69</v>
      </c>
      <c r="E230">
        <v>0.62</v>
      </c>
    </row>
    <row r="231" spans="1:5" x14ac:dyDescent="0.25">
      <c r="A231" t="s">
        <v>24</v>
      </c>
      <c r="B231" t="s">
        <v>293</v>
      </c>
      <c r="C231">
        <v>1.6</v>
      </c>
      <c r="D231">
        <v>0.87</v>
      </c>
      <c r="E231">
        <v>1.1000000000000001</v>
      </c>
    </row>
    <row r="232" spans="1:5" x14ac:dyDescent="0.25">
      <c r="A232" t="s">
        <v>24</v>
      </c>
      <c r="B232" t="s">
        <v>294</v>
      </c>
      <c r="C232">
        <v>1.6</v>
      </c>
      <c r="D232">
        <v>1.81</v>
      </c>
      <c r="E232">
        <v>0.89</v>
      </c>
    </row>
    <row r="233" spans="1:5" x14ac:dyDescent="0.25">
      <c r="A233" t="s">
        <v>24</v>
      </c>
      <c r="B233" t="s">
        <v>295</v>
      </c>
      <c r="C233">
        <v>1.6</v>
      </c>
      <c r="D233">
        <v>1.31</v>
      </c>
      <c r="E233">
        <v>0.55000000000000004</v>
      </c>
    </row>
    <row r="234" spans="1:5" x14ac:dyDescent="0.25">
      <c r="A234" t="s">
        <v>24</v>
      </c>
      <c r="B234" t="s">
        <v>25</v>
      </c>
      <c r="C234">
        <v>1.6</v>
      </c>
      <c r="D234">
        <v>1</v>
      </c>
      <c r="E234">
        <v>0.96</v>
      </c>
    </row>
    <row r="235" spans="1:5" x14ac:dyDescent="0.25">
      <c r="A235" t="s">
        <v>24</v>
      </c>
      <c r="B235" t="s">
        <v>327</v>
      </c>
      <c r="C235">
        <v>1.6</v>
      </c>
      <c r="D235">
        <v>1.25</v>
      </c>
      <c r="E235">
        <v>1.03</v>
      </c>
    </row>
    <row r="236" spans="1:5" x14ac:dyDescent="0.25">
      <c r="A236" t="s">
        <v>24</v>
      </c>
      <c r="B236" t="s">
        <v>286</v>
      </c>
      <c r="C236">
        <v>1.6</v>
      </c>
      <c r="D236">
        <v>1.69</v>
      </c>
      <c r="E236">
        <v>0.68</v>
      </c>
    </row>
    <row r="237" spans="1:5" x14ac:dyDescent="0.25">
      <c r="A237" t="s">
        <v>24</v>
      </c>
      <c r="B237" t="s">
        <v>291</v>
      </c>
      <c r="C237">
        <v>1.6</v>
      </c>
      <c r="D237">
        <v>0.19</v>
      </c>
      <c r="E237">
        <v>1.03</v>
      </c>
    </row>
    <row r="238" spans="1:5" x14ac:dyDescent="0.25">
      <c r="A238" t="s">
        <v>24</v>
      </c>
      <c r="B238" t="s">
        <v>26</v>
      </c>
      <c r="C238">
        <v>1.6</v>
      </c>
      <c r="D238">
        <v>1.59</v>
      </c>
      <c r="E238">
        <v>0.81</v>
      </c>
    </row>
    <row r="239" spans="1:5" x14ac:dyDescent="0.25">
      <c r="A239" t="s">
        <v>24</v>
      </c>
      <c r="B239" t="s">
        <v>184</v>
      </c>
      <c r="C239">
        <v>1.6</v>
      </c>
      <c r="D239">
        <v>1.06</v>
      </c>
      <c r="E239">
        <v>1.1000000000000001</v>
      </c>
    </row>
    <row r="240" spans="1:5" x14ac:dyDescent="0.25">
      <c r="A240" t="s">
        <v>24</v>
      </c>
      <c r="B240" t="s">
        <v>290</v>
      </c>
      <c r="C240">
        <v>1.6</v>
      </c>
      <c r="D240">
        <v>0.9</v>
      </c>
      <c r="E240">
        <v>0.91</v>
      </c>
    </row>
    <row r="241" spans="1:5" x14ac:dyDescent="0.25">
      <c r="A241" t="s">
        <v>24</v>
      </c>
      <c r="B241" t="s">
        <v>183</v>
      </c>
      <c r="C241">
        <v>1.6</v>
      </c>
      <c r="D241">
        <v>0.62</v>
      </c>
      <c r="E241">
        <v>1.3</v>
      </c>
    </row>
    <row r="242" spans="1:5" x14ac:dyDescent="0.25">
      <c r="A242" t="s">
        <v>24</v>
      </c>
      <c r="B242" t="s">
        <v>182</v>
      </c>
      <c r="C242">
        <v>1.6</v>
      </c>
      <c r="D242">
        <v>0.87</v>
      </c>
      <c r="E242">
        <v>1.3</v>
      </c>
    </row>
    <row r="243" spans="1:5" x14ac:dyDescent="0.25">
      <c r="A243" t="s">
        <v>24</v>
      </c>
      <c r="B243" t="s">
        <v>185</v>
      </c>
      <c r="C243">
        <v>1.6</v>
      </c>
      <c r="D243">
        <v>0.44</v>
      </c>
      <c r="E243">
        <v>0.82</v>
      </c>
    </row>
    <row r="244" spans="1:5" x14ac:dyDescent="0.25">
      <c r="A244" t="s">
        <v>24</v>
      </c>
      <c r="B244" t="s">
        <v>181</v>
      </c>
      <c r="C244">
        <v>1.6</v>
      </c>
      <c r="D244">
        <v>0.75</v>
      </c>
      <c r="E244">
        <v>0.68</v>
      </c>
    </row>
    <row r="245" spans="1:5" x14ac:dyDescent="0.25">
      <c r="A245" t="s">
        <v>27</v>
      </c>
      <c r="B245" t="s">
        <v>187</v>
      </c>
      <c r="C245">
        <v>1.31658291457286</v>
      </c>
      <c r="D245">
        <v>0.68</v>
      </c>
      <c r="E245">
        <v>1.1200000000000001</v>
      </c>
    </row>
    <row r="246" spans="1:5" x14ac:dyDescent="0.25">
      <c r="A246" t="s">
        <v>27</v>
      </c>
      <c r="B246" t="s">
        <v>191</v>
      </c>
      <c r="C246">
        <v>1.31658291457286</v>
      </c>
      <c r="D246">
        <v>1.22</v>
      </c>
      <c r="E246">
        <v>1.49</v>
      </c>
    </row>
    <row r="247" spans="1:5" x14ac:dyDescent="0.25">
      <c r="A247" t="s">
        <v>27</v>
      </c>
      <c r="B247" t="s">
        <v>28</v>
      </c>
      <c r="C247">
        <v>1.31658291457286</v>
      </c>
      <c r="D247">
        <v>1.29</v>
      </c>
      <c r="E247">
        <v>0.84</v>
      </c>
    </row>
    <row r="248" spans="1:5" x14ac:dyDescent="0.25">
      <c r="A248" t="s">
        <v>27</v>
      </c>
      <c r="B248" t="s">
        <v>186</v>
      </c>
      <c r="C248">
        <v>1.31658291457286</v>
      </c>
      <c r="D248">
        <v>1.37</v>
      </c>
      <c r="E248">
        <v>0.65</v>
      </c>
    </row>
    <row r="249" spans="1:5" x14ac:dyDescent="0.25">
      <c r="A249" t="s">
        <v>27</v>
      </c>
      <c r="B249" t="s">
        <v>189</v>
      </c>
      <c r="C249">
        <v>1.31658291457286</v>
      </c>
      <c r="D249">
        <v>0.3</v>
      </c>
      <c r="E249">
        <v>0.84</v>
      </c>
    </row>
    <row r="250" spans="1:5" x14ac:dyDescent="0.25">
      <c r="A250" t="s">
        <v>27</v>
      </c>
      <c r="B250" t="s">
        <v>297</v>
      </c>
      <c r="C250">
        <v>1.31658291457286</v>
      </c>
      <c r="D250">
        <v>0.68</v>
      </c>
      <c r="E250">
        <v>1.31</v>
      </c>
    </row>
    <row r="251" spans="1:5" x14ac:dyDescent="0.25">
      <c r="A251" t="s">
        <v>27</v>
      </c>
      <c r="B251" t="s">
        <v>298</v>
      </c>
      <c r="C251">
        <v>1.31658291457286</v>
      </c>
      <c r="D251">
        <v>1.52</v>
      </c>
      <c r="E251">
        <v>0.56000000000000005</v>
      </c>
    </row>
    <row r="252" spans="1:5" x14ac:dyDescent="0.25">
      <c r="A252" t="s">
        <v>27</v>
      </c>
      <c r="B252" t="s">
        <v>31</v>
      </c>
      <c r="C252">
        <v>1.31658291457286</v>
      </c>
      <c r="D252">
        <v>0.61</v>
      </c>
      <c r="E252">
        <v>0.93</v>
      </c>
    </row>
    <row r="253" spans="1:5" x14ac:dyDescent="0.25">
      <c r="A253" t="s">
        <v>27</v>
      </c>
      <c r="B253" t="s">
        <v>195</v>
      </c>
      <c r="C253">
        <v>1.31658291457286</v>
      </c>
      <c r="D253">
        <v>1.52</v>
      </c>
      <c r="E253">
        <v>1.31</v>
      </c>
    </row>
    <row r="254" spans="1:5" x14ac:dyDescent="0.25">
      <c r="A254" t="s">
        <v>27</v>
      </c>
      <c r="B254" t="s">
        <v>188</v>
      </c>
      <c r="C254">
        <v>1.31658291457286</v>
      </c>
      <c r="D254">
        <v>1.43</v>
      </c>
      <c r="E254">
        <v>0.52</v>
      </c>
    </row>
    <row r="255" spans="1:5" x14ac:dyDescent="0.25">
      <c r="A255" t="s">
        <v>27</v>
      </c>
      <c r="B255" t="s">
        <v>296</v>
      </c>
      <c r="C255">
        <v>1.31658291457286</v>
      </c>
      <c r="D255">
        <v>0.76</v>
      </c>
      <c r="E255">
        <v>1.4</v>
      </c>
    </row>
    <row r="256" spans="1:5" x14ac:dyDescent="0.25">
      <c r="A256" t="s">
        <v>27</v>
      </c>
      <c r="B256" t="s">
        <v>190</v>
      </c>
      <c r="C256">
        <v>1.31658291457286</v>
      </c>
      <c r="D256">
        <v>0.84</v>
      </c>
      <c r="E256">
        <v>0.93</v>
      </c>
    </row>
    <row r="257" spans="1:5" x14ac:dyDescent="0.25">
      <c r="A257" t="s">
        <v>27</v>
      </c>
      <c r="B257" t="s">
        <v>192</v>
      </c>
      <c r="C257">
        <v>1.31658291457286</v>
      </c>
      <c r="D257">
        <v>1.1399999999999999</v>
      </c>
      <c r="E257">
        <v>1.03</v>
      </c>
    </row>
    <row r="258" spans="1:5" x14ac:dyDescent="0.25">
      <c r="A258" t="s">
        <v>27</v>
      </c>
      <c r="B258" t="s">
        <v>329</v>
      </c>
      <c r="C258">
        <v>1.31658291457286</v>
      </c>
      <c r="D258">
        <v>0.84</v>
      </c>
      <c r="E258">
        <v>1.1200000000000001</v>
      </c>
    </row>
    <row r="259" spans="1:5" x14ac:dyDescent="0.25">
      <c r="A259" t="s">
        <v>27</v>
      </c>
      <c r="B259" t="s">
        <v>194</v>
      </c>
      <c r="C259">
        <v>1.31658291457286</v>
      </c>
      <c r="D259">
        <v>0.68</v>
      </c>
      <c r="E259">
        <v>1.03</v>
      </c>
    </row>
    <row r="260" spans="1:5" x14ac:dyDescent="0.25">
      <c r="A260" t="s">
        <v>27</v>
      </c>
      <c r="B260" t="s">
        <v>299</v>
      </c>
      <c r="C260">
        <v>1.31658291457286</v>
      </c>
      <c r="D260">
        <v>1.29</v>
      </c>
      <c r="E260">
        <v>0.65</v>
      </c>
    </row>
    <row r="261" spans="1:5" x14ac:dyDescent="0.25">
      <c r="A261" t="s">
        <v>27</v>
      </c>
      <c r="B261" t="s">
        <v>328</v>
      </c>
      <c r="C261">
        <v>1.31658291457286</v>
      </c>
      <c r="D261">
        <v>1.37</v>
      </c>
      <c r="E261">
        <v>0.65</v>
      </c>
    </row>
    <row r="262" spans="1:5" x14ac:dyDescent="0.25">
      <c r="A262" t="s">
        <v>27</v>
      </c>
      <c r="B262" t="s">
        <v>193</v>
      </c>
      <c r="C262">
        <v>1.31658291457286</v>
      </c>
      <c r="D262">
        <v>0.91</v>
      </c>
      <c r="E262">
        <v>0.75</v>
      </c>
    </row>
    <row r="263" spans="1:5" x14ac:dyDescent="0.25">
      <c r="A263" t="s">
        <v>27</v>
      </c>
      <c r="B263" t="s">
        <v>30</v>
      </c>
      <c r="C263">
        <v>1.31658291457286</v>
      </c>
      <c r="D263">
        <v>0.84</v>
      </c>
      <c r="E263">
        <v>1.03</v>
      </c>
    </row>
    <row r="264" spans="1:5" x14ac:dyDescent="0.25">
      <c r="A264" t="s">
        <v>27</v>
      </c>
      <c r="B264" t="s">
        <v>29</v>
      </c>
      <c r="C264">
        <v>1.31658291457286</v>
      </c>
      <c r="D264">
        <v>0.76</v>
      </c>
      <c r="E264">
        <v>1.7</v>
      </c>
    </row>
    <row r="265" spans="1:5" x14ac:dyDescent="0.25">
      <c r="A265" t="s">
        <v>196</v>
      </c>
      <c r="B265" t="s">
        <v>205</v>
      </c>
      <c r="C265">
        <v>1.6</v>
      </c>
      <c r="D265">
        <v>1.1200000000000001</v>
      </c>
      <c r="E265">
        <v>0.93</v>
      </c>
    </row>
    <row r="266" spans="1:5" x14ac:dyDescent="0.25">
      <c r="A266" t="s">
        <v>196</v>
      </c>
      <c r="B266" t="s">
        <v>306</v>
      </c>
      <c r="C266">
        <v>1.6</v>
      </c>
      <c r="D266">
        <v>1.94</v>
      </c>
      <c r="E266">
        <v>0.6</v>
      </c>
    </row>
    <row r="267" spans="1:5" x14ac:dyDescent="0.25">
      <c r="A267" t="s">
        <v>196</v>
      </c>
      <c r="B267" t="s">
        <v>206</v>
      </c>
      <c r="C267">
        <v>1.6</v>
      </c>
      <c r="D267">
        <v>0.56000000000000005</v>
      </c>
      <c r="E267">
        <v>1.39</v>
      </c>
    </row>
    <row r="268" spans="1:5" x14ac:dyDescent="0.25">
      <c r="A268" t="s">
        <v>196</v>
      </c>
      <c r="B268" t="s">
        <v>197</v>
      </c>
      <c r="C268">
        <v>1.6</v>
      </c>
      <c r="D268">
        <v>0.81</v>
      </c>
      <c r="E268">
        <v>1.99</v>
      </c>
    </row>
    <row r="269" spans="1:5" x14ac:dyDescent="0.25">
      <c r="A269" t="s">
        <v>196</v>
      </c>
      <c r="B269" t="s">
        <v>307</v>
      </c>
      <c r="C269">
        <v>1.6</v>
      </c>
      <c r="D269">
        <v>1.1200000000000001</v>
      </c>
      <c r="E269">
        <v>0.6</v>
      </c>
    </row>
    <row r="270" spans="1:5" x14ac:dyDescent="0.25">
      <c r="A270" t="s">
        <v>196</v>
      </c>
      <c r="B270" t="s">
        <v>204</v>
      </c>
      <c r="C270">
        <v>1.6</v>
      </c>
      <c r="D270">
        <v>1.06</v>
      </c>
      <c r="E270">
        <v>1.46</v>
      </c>
    </row>
    <row r="271" spans="1:5" x14ac:dyDescent="0.25">
      <c r="A271" t="s">
        <v>196</v>
      </c>
      <c r="B271" t="s">
        <v>302</v>
      </c>
      <c r="C271">
        <v>1.6</v>
      </c>
      <c r="D271">
        <v>0.81</v>
      </c>
      <c r="E271">
        <v>0.53</v>
      </c>
    </row>
    <row r="272" spans="1:5" x14ac:dyDescent="0.25">
      <c r="A272" t="s">
        <v>196</v>
      </c>
      <c r="B272" t="s">
        <v>305</v>
      </c>
      <c r="C272">
        <v>1.6</v>
      </c>
      <c r="D272">
        <v>1.04</v>
      </c>
      <c r="E272">
        <v>0.81</v>
      </c>
    </row>
    <row r="273" spans="1:5" x14ac:dyDescent="0.25">
      <c r="A273" t="s">
        <v>196</v>
      </c>
      <c r="B273" t="s">
        <v>202</v>
      </c>
      <c r="C273">
        <v>1.6</v>
      </c>
      <c r="D273">
        <v>0.94</v>
      </c>
      <c r="E273">
        <v>0.6</v>
      </c>
    </row>
    <row r="274" spans="1:5" x14ac:dyDescent="0.25">
      <c r="A274" t="s">
        <v>196</v>
      </c>
      <c r="B274" t="s">
        <v>200</v>
      </c>
      <c r="C274">
        <v>1.6</v>
      </c>
      <c r="D274">
        <v>1.46</v>
      </c>
      <c r="E274">
        <v>0.44</v>
      </c>
    </row>
    <row r="275" spans="1:5" x14ac:dyDescent="0.25">
      <c r="A275" t="s">
        <v>196</v>
      </c>
      <c r="B275" t="s">
        <v>199</v>
      </c>
      <c r="C275">
        <v>1.6</v>
      </c>
      <c r="D275">
        <v>1.19</v>
      </c>
      <c r="E275">
        <v>1.39</v>
      </c>
    </row>
    <row r="276" spans="1:5" x14ac:dyDescent="0.25">
      <c r="A276" t="s">
        <v>196</v>
      </c>
      <c r="B276" t="s">
        <v>303</v>
      </c>
      <c r="C276">
        <v>1.6</v>
      </c>
      <c r="D276">
        <v>0.8</v>
      </c>
      <c r="E276">
        <v>0.9</v>
      </c>
    </row>
    <row r="277" spans="1:5" x14ac:dyDescent="0.25">
      <c r="A277" t="s">
        <v>196</v>
      </c>
      <c r="B277" t="s">
        <v>201</v>
      </c>
      <c r="C277">
        <v>1.6</v>
      </c>
      <c r="D277">
        <v>1.02</v>
      </c>
      <c r="E277">
        <v>0.9</v>
      </c>
    </row>
    <row r="278" spans="1:5" x14ac:dyDescent="0.25">
      <c r="A278" t="s">
        <v>196</v>
      </c>
      <c r="B278" t="s">
        <v>304</v>
      </c>
      <c r="C278">
        <v>1.6</v>
      </c>
      <c r="D278">
        <v>0.94</v>
      </c>
      <c r="E278">
        <v>1.85</v>
      </c>
    </row>
    <row r="279" spans="1:5" x14ac:dyDescent="0.25">
      <c r="A279" t="s">
        <v>196</v>
      </c>
      <c r="B279" t="s">
        <v>198</v>
      </c>
      <c r="C279">
        <v>1.6</v>
      </c>
      <c r="D279">
        <v>1.06</v>
      </c>
      <c r="E279">
        <v>0.26</v>
      </c>
    </row>
    <row r="280" spans="1:5" x14ac:dyDescent="0.25">
      <c r="A280" t="s">
        <v>196</v>
      </c>
      <c r="B280" t="s">
        <v>300</v>
      </c>
      <c r="C280">
        <v>1.6</v>
      </c>
      <c r="D280">
        <v>0.62</v>
      </c>
      <c r="E280">
        <v>1.1200000000000001</v>
      </c>
    </row>
    <row r="281" spans="1:5" x14ac:dyDescent="0.25">
      <c r="A281" t="s">
        <v>196</v>
      </c>
      <c r="B281" t="s">
        <v>301</v>
      </c>
      <c r="C281">
        <v>1.6</v>
      </c>
      <c r="D281">
        <v>0.94</v>
      </c>
      <c r="E281">
        <v>1.39</v>
      </c>
    </row>
    <row r="282" spans="1:5" x14ac:dyDescent="0.25">
      <c r="A282" t="s">
        <v>196</v>
      </c>
      <c r="B282" t="s">
        <v>203</v>
      </c>
      <c r="C282">
        <v>1.6</v>
      </c>
      <c r="D282">
        <v>0.62</v>
      </c>
      <c r="E282">
        <v>0.79</v>
      </c>
    </row>
    <row r="283" spans="1:5" x14ac:dyDescent="0.25">
      <c r="A283" t="s">
        <v>32</v>
      </c>
      <c r="B283" t="s">
        <v>331</v>
      </c>
      <c r="C283">
        <v>1.26056338028169</v>
      </c>
      <c r="D283">
        <v>0.69</v>
      </c>
      <c r="E283">
        <v>0.89</v>
      </c>
    </row>
    <row r="284" spans="1:5" x14ac:dyDescent="0.25">
      <c r="A284" t="s">
        <v>32</v>
      </c>
      <c r="B284" t="s">
        <v>36</v>
      </c>
      <c r="C284">
        <v>1.26056338028169</v>
      </c>
      <c r="D284">
        <v>1.59</v>
      </c>
      <c r="E284">
        <v>0.89</v>
      </c>
    </row>
    <row r="285" spans="1:5" x14ac:dyDescent="0.25">
      <c r="A285" t="s">
        <v>32</v>
      </c>
      <c r="B285" t="s">
        <v>212</v>
      </c>
      <c r="C285">
        <v>1.26056338028169</v>
      </c>
      <c r="D285">
        <v>0.56999999999999995</v>
      </c>
      <c r="E285">
        <v>1.65</v>
      </c>
    </row>
    <row r="286" spans="1:5" x14ac:dyDescent="0.25">
      <c r="A286" t="s">
        <v>32</v>
      </c>
      <c r="B286" t="s">
        <v>311</v>
      </c>
      <c r="C286">
        <v>1.26056338028169</v>
      </c>
      <c r="D286">
        <v>0.89</v>
      </c>
      <c r="E286">
        <v>1.89</v>
      </c>
    </row>
    <row r="287" spans="1:5" x14ac:dyDescent="0.25">
      <c r="A287" t="s">
        <v>32</v>
      </c>
      <c r="B287" t="s">
        <v>210</v>
      </c>
      <c r="C287">
        <v>1.26056338028169</v>
      </c>
      <c r="D287">
        <v>1.19</v>
      </c>
      <c r="E287">
        <v>1.1100000000000001</v>
      </c>
    </row>
    <row r="288" spans="1:5" x14ac:dyDescent="0.25">
      <c r="A288" t="s">
        <v>32</v>
      </c>
      <c r="B288" t="s">
        <v>312</v>
      </c>
      <c r="C288">
        <v>1.26056338028169</v>
      </c>
      <c r="D288">
        <v>0.56999999999999995</v>
      </c>
      <c r="E288">
        <v>0.76</v>
      </c>
    </row>
    <row r="289" spans="1:5" x14ac:dyDescent="0.25">
      <c r="A289" t="s">
        <v>32</v>
      </c>
      <c r="B289" t="s">
        <v>209</v>
      </c>
      <c r="C289">
        <v>1.26056338028169</v>
      </c>
      <c r="D289">
        <v>0.79</v>
      </c>
      <c r="E289">
        <v>1.1100000000000001</v>
      </c>
    </row>
    <row r="290" spans="1:5" x14ac:dyDescent="0.25">
      <c r="A290" t="s">
        <v>32</v>
      </c>
      <c r="B290" t="s">
        <v>313</v>
      </c>
      <c r="C290">
        <v>1.26056338028169</v>
      </c>
      <c r="D290">
        <v>0.56999999999999995</v>
      </c>
      <c r="E290">
        <v>1.01</v>
      </c>
    </row>
    <row r="291" spans="1:5" x14ac:dyDescent="0.25">
      <c r="A291" t="s">
        <v>32</v>
      </c>
      <c r="B291" t="s">
        <v>309</v>
      </c>
      <c r="C291">
        <v>1.26056338028169</v>
      </c>
      <c r="D291">
        <v>0.97</v>
      </c>
      <c r="E291">
        <v>1.18</v>
      </c>
    </row>
    <row r="292" spans="1:5" x14ac:dyDescent="0.25">
      <c r="A292" t="s">
        <v>32</v>
      </c>
      <c r="B292" t="s">
        <v>308</v>
      </c>
      <c r="C292">
        <v>1.26056338028169</v>
      </c>
      <c r="D292">
        <v>0.97</v>
      </c>
      <c r="E292">
        <v>1.18</v>
      </c>
    </row>
    <row r="293" spans="1:5" x14ac:dyDescent="0.25">
      <c r="A293" t="s">
        <v>32</v>
      </c>
      <c r="B293" t="s">
        <v>207</v>
      </c>
      <c r="C293">
        <v>1.26056338028169</v>
      </c>
      <c r="D293">
        <v>1.36</v>
      </c>
      <c r="E293">
        <v>0.76</v>
      </c>
    </row>
    <row r="294" spans="1:5" x14ac:dyDescent="0.25">
      <c r="A294" t="s">
        <v>32</v>
      </c>
      <c r="B294" t="s">
        <v>330</v>
      </c>
      <c r="C294">
        <v>1.26056338028169</v>
      </c>
      <c r="D294">
        <v>0.69</v>
      </c>
      <c r="E294">
        <v>0.78</v>
      </c>
    </row>
    <row r="295" spans="1:5" x14ac:dyDescent="0.25">
      <c r="A295" t="s">
        <v>32</v>
      </c>
      <c r="B295" t="s">
        <v>35</v>
      </c>
      <c r="C295">
        <v>1.26056338028169</v>
      </c>
      <c r="D295">
        <v>1.85</v>
      </c>
      <c r="E295">
        <v>0.89</v>
      </c>
    </row>
    <row r="296" spans="1:5" x14ac:dyDescent="0.25">
      <c r="A296" t="s">
        <v>32</v>
      </c>
      <c r="B296" t="s">
        <v>34</v>
      </c>
      <c r="C296">
        <v>1.26056338028169</v>
      </c>
      <c r="D296">
        <v>0.79</v>
      </c>
      <c r="E296">
        <v>1.01</v>
      </c>
    </row>
    <row r="297" spans="1:5" x14ac:dyDescent="0.25">
      <c r="A297" t="s">
        <v>32</v>
      </c>
      <c r="B297" t="s">
        <v>310</v>
      </c>
      <c r="C297">
        <v>1.26056338028169</v>
      </c>
      <c r="D297">
        <v>0.69</v>
      </c>
      <c r="E297">
        <v>1.1100000000000001</v>
      </c>
    </row>
    <row r="298" spans="1:5" x14ac:dyDescent="0.25">
      <c r="A298" t="s">
        <v>32</v>
      </c>
      <c r="B298" t="s">
        <v>208</v>
      </c>
      <c r="C298">
        <v>1.26056338028169</v>
      </c>
      <c r="D298">
        <v>1.1299999999999999</v>
      </c>
      <c r="E298">
        <v>0.38</v>
      </c>
    </row>
    <row r="299" spans="1:5" x14ac:dyDescent="0.25">
      <c r="A299" t="s">
        <v>32</v>
      </c>
      <c r="B299" t="s">
        <v>33</v>
      </c>
      <c r="C299">
        <v>1.26056338028169</v>
      </c>
      <c r="D299">
        <v>1.59</v>
      </c>
      <c r="E299">
        <v>0.55000000000000004</v>
      </c>
    </row>
    <row r="300" spans="1:5" x14ac:dyDescent="0.25">
      <c r="A300" t="s">
        <v>32</v>
      </c>
      <c r="B300" t="s">
        <v>211</v>
      </c>
      <c r="C300">
        <v>1.26056338028169</v>
      </c>
      <c r="D300">
        <v>0.88</v>
      </c>
      <c r="E300">
        <v>0.79</v>
      </c>
    </row>
    <row r="301" spans="1:5" x14ac:dyDescent="0.25">
      <c r="A301" t="s">
        <v>213</v>
      </c>
      <c r="B301" t="s">
        <v>221</v>
      </c>
      <c r="C301">
        <v>1.2666666666666699</v>
      </c>
      <c r="D301">
        <v>1.28</v>
      </c>
      <c r="E301">
        <v>0.9</v>
      </c>
    </row>
    <row r="302" spans="1:5" x14ac:dyDescent="0.25">
      <c r="A302" t="s">
        <v>213</v>
      </c>
      <c r="B302" t="s">
        <v>214</v>
      </c>
      <c r="C302">
        <v>1.2666666666666699</v>
      </c>
      <c r="D302">
        <v>1.58</v>
      </c>
      <c r="E302">
        <v>0.57999999999999996</v>
      </c>
    </row>
    <row r="303" spans="1:5" x14ac:dyDescent="0.25">
      <c r="A303" t="s">
        <v>213</v>
      </c>
      <c r="B303" t="s">
        <v>217</v>
      </c>
      <c r="C303">
        <v>1.2666666666666699</v>
      </c>
      <c r="D303">
        <v>0.85</v>
      </c>
      <c r="E303">
        <v>1.19</v>
      </c>
    </row>
    <row r="304" spans="1:5" x14ac:dyDescent="0.25">
      <c r="A304" t="s">
        <v>213</v>
      </c>
      <c r="B304" t="s">
        <v>216</v>
      </c>
      <c r="C304">
        <v>1.2666666666666699</v>
      </c>
      <c r="D304">
        <v>0.59</v>
      </c>
      <c r="E304">
        <v>1.39</v>
      </c>
    </row>
    <row r="305" spans="1:5" x14ac:dyDescent="0.25">
      <c r="A305" t="s">
        <v>213</v>
      </c>
      <c r="B305" t="s">
        <v>218</v>
      </c>
      <c r="C305">
        <v>1.2666666666666699</v>
      </c>
      <c r="D305">
        <v>0.91</v>
      </c>
      <c r="E305">
        <v>1.0900000000000001</v>
      </c>
    </row>
    <row r="306" spans="1:5" x14ac:dyDescent="0.25">
      <c r="A306" t="s">
        <v>213</v>
      </c>
      <c r="B306" t="s">
        <v>219</v>
      </c>
      <c r="C306">
        <v>1.2666666666666699</v>
      </c>
      <c r="D306">
        <v>1.1200000000000001</v>
      </c>
      <c r="E306">
        <v>1.04</v>
      </c>
    </row>
    <row r="307" spans="1:5" x14ac:dyDescent="0.25">
      <c r="A307" t="s">
        <v>213</v>
      </c>
      <c r="B307" t="s">
        <v>215</v>
      </c>
      <c r="C307">
        <v>1.2666666666666699</v>
      </c>
      <c r="D307">
        <v>0.91</v>
      </c>
      <c r="E307">
        <v>0.96</v>
      </c>
    </row>
    <row r="308" spans="1:5" x14ac:dyDescent="0.25">
      <c r="A308" t="s">
        <v>213</v>
      </c>
      <c r="B308" t="s">
        <v>314</v>
      </c>
      <c r="C308">
        <v>1.2666666666666699</v>
      </c>
      <c r="D308">
        <v>0.66</v>
      </c>
      <c r="E308">
        <v>1.39</v>
      </c>
    </row>
    <row r="309" spans="1:5" x14ac:dyDescent="0.25">
      <c r="A309" t="s">
        <v>213</v>
      </c>
      <c r="B309" t="s">
        <v>315</v>
      </c>
      <c r="C309">
        <v>1.2666666666666699</v>
      </c>
      <c r="D309">
        <v>2.5</v>
      </c>
      <c r="E309">
        <v>7.0000000000000007E-2</v>
      </c>
    </row>
    <row r="310" spans="1:5" x14ac:dyDescent="0.25">
      <c r="A310" t="s">
        <v>213</v>
      </c>
      <c r="B310" t="s">
        <v>220</v>
      </c>
      <c r="C310">
        <v>1.2666666666666699</v>
      </c>
      <c r="D310">
        <v>0.67</v>
      </c>
      <c r="E310">
        <v>1.6</v>
      </c>
    </row>
    <row r="311" spans="1:5" x14ac:dyDescent="0.25">
      <c r="A311" t="s">
        <v>213</v>
      </c>
      <c r="B311" t="s">
        <v>222</v>
      </c>
      <c r="C311">
        <v>1.2666666666666699</v>
      </c>
      <c r="D311">
        <v>0.3</v>
      </c>
      <c r="E311">
        <v>0.71</v>
      </c>
    </row>
    <row r="312" spans="1:5" x14ac:dyDescent="0.25">
      <c r="A312" t="s">
        <v>213</v>
      </c>
      <c r="B312" t="s">
        <v>223</v>
      </c>
      <c r="C312">
        <v>1.2666666666666699</v>
      </c>
      <c r="D312">
        <v>0.63</v>
      </c>
      <c r="E312">
        <v>1.08</v>
      </c>
    </row>
    <row r="313" spans="1:5" x14ac:dyDescent="0.25">
      <c r="A313" t="s">
        <v>37</v>
      </c>
      <c r="B313" t="s">
        <v>224</v>
      </c>
      <c r="C313">
        <v>1.796875</v>
      </c>
      <c r="D313">
        <v>0.8</v>
      </c>
      <c r="E313">
        <v>2</v>
      </c>
    </row>
    <row r="314" spans="1:5" x14ac:dyDescent="0.25">
      <c r="A314" t="s">
        <v>37</v>
      </c>
      <c r="B314" t="s">
        <v>229</v>
      </c>
      <c r="C314">
        <v>1.796875</v>
      </c>
      <c r="D314">
        <v>0.37</v>
      </c>
      <c r="E314">
        <v>0.61</v>
      </c>
    </row>
    <row r="315" spans="1:5" x14ac:dyDescent="0.25">
      <c r="A315" t="s">
        <v>37</v>
      </c>
      <c r="B315" t="s">
        <v>227</v>
      </c>
      <c r="C315">
        <v>1.796875</v>
      </c>
      <c r="D315">
        <v>0.83</v>
      </c>
      <c r="E315">
        <v>0.37</v>
      </c>
    </row>
    <row r="316" spans="1:5" x14ac:dyDescent="0.25">
      <c r="A316" t="s">
        <v>37</v>
      </c>
      <c r="B316" t="s">
        <v>226</v>
      </c>
      <c r="C316">
        <v>1.796875</v>
      </c>
      <c r="D316">
        <v>1.1100000000000001</v>
      </c>
      <c r="E316">
        <v>0.74</v>
      </c>
    </row>
    <row r="317" spans="1:5" x14ac:dyDescent="0.25">
      <c r="A317" t="s">
        <v>37</v>
      </c>
      <c r="B317" t="s">
        <v>39</v>
      </c>
      <c r="C317">
        <v>1.796875</v>
      </c>
      <c r="D317">
        <v>0.93</v>
      </c>
      <c r="E317">
        <v>0.74</v>
      </c>
    </row>
    <row r="318" spans="1:5" x14ac:dyDescent="0.25">
      <c r="A318" t="s">
        <v>37</v>
      </c>
      <c r="B318" t="s">
        <v>225</v>
      </c>
      <c r="C318">
        <v>1.796875</v>
      </c>
      <c r="D318">
        <v>1.95</v>
      </c>
      <c r="E318">
        <v>1.01</v>
      </c>
    </row>
    <row r="319" spans="1:5" x14ac:dyDescent="0.25">
      <c r="A319" t="s">
        <v>37</v>
      </c>
      <c r="B319" t="s">
        <v>231</v>
      </c>
      <c r="C319">
        <v>1.796875</v>
      </c>
      <c r="D319">
        <v>1</v>
      </c>
      <c r="E319">
        <v>0.74</v>
      </c>
    </row>
    <row r="320" spans="1:5" x14ac:dyDescent="0.25">
      <c r="A320" t="s">
        <v>37</v>
      </c>
      <c r="B320" t="s">
        <v>38</v>
      </c>
      <c r="C320">
        <v>1.796875</v>
      </c>
      <c r="D320">
        <v>0.64</v>
      </c>
      <c r="E320">
        <v>0.74</v>
      </c>
    </row>
    <row r="321" spans="1:5" x14ac:dyDescent="0.25">
      <c r="A321" t="s">
        <v>37</v>
      </c>
      <c r="B321" t="s">
        <v>228</v>
      </c>
      <c r="C321">
        <v>1.796875</v>
      </c>
      <c r="D321">
        <v>0.95</v>
      </c>
      <c r="E321">
        <v>1.68</v>
      </c>
    </row>
    <row r="322" spans="1:5" x14ac:dyDescent="0.25">
      <c r="A322" t="s">
        <v>37</v>
      </c>
      <c r="B322" t="s">
        <v>230</v>
      </c>
      <c r="C322">
        <v>1.796875</v>
      </c>
      <c r="D322">
        <v>1.21</v>
      </c>
      <c r="E322">
        <v>1.1000000000000001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1.3317073170731699</v>
      </c>
      <c r="D343">
        <v>0.61</v>
      </c>
      <c r="E343">
        <v>1.19</v>
      </c>
    </row>
    <row r="344" spans="1:5" x14ac:dyDescent="0.25">
      <c r="A344" t="s">
        <v>340</v>
      </c>
      <c r="B344" t="s">
        <v>352</v>
      </c>
      <c r="C344">
        <v>1.3317073170731699</v>
      </c>
      <c r="D344">
        <v>1.35</v>
      </c>
      <c r="E344">
        <v>0.79</v>
      </c>
    </row>
    <row r="345" spans="1:5" x14ac:dyDescent="0.25">
      <c r="A345" t="s">
        <v>340</v>
      </c>
      <c r="B345" t="s">
        <v>353</v>
      </c>
      <c r="C345">
        <v>1.3317073170731699</v>
      </c>
      <c r="D345">
        <v>1.8</v>
      </c>
      <c r="E345">
        <v>0.26</v>
      </c>
    </row>
    <row r="346" spans="1:5" x14ac:dyDescent="0.25">
      <c r="A346" t="s">
        <v>340</v>
      </c>
      <c r="B346" t="s">
        <v>354</v>
      </c>
      <c r="C346">
        <v>1.3317073170731699</v>
      </c>
      <c r="D346">
        <v>1.73</v>
      </c>
      <c r="E346">
        <v>0.96</v>
      </c>
    </row>
    <row r="347" spans="1:5" x14ac:dyDescent="0.25">
      <c r="A347" t="s">
        <v>340</v>
      </c>
      <c r="B347" t="s">
        <v>356</v>
      </c>
      <c r="C347">
        <v>1.3317073170731699</v>
      </c>
      <c r="D347">
        <v>0.98</v>
      </c>
      <c r="E347">
        <v>1.05</v>
      </c>
    </row>
    <row r="348" spans="1:5" x14ac:dyDescent="0.25">
      <c r="A348" t="s">
        <v>340</v>
      </c>
      <c r="B348" t="s">
        <v>361</v>
      </c>
      <c r="C348">
        <v>1.3317073170731699</v>
      </c>
      <c r="D348">
        <v>0.75</v>
      </c>
      <c r="E348">
        <v>1.35</v>
      </c>
    </row>
    <row r="349" spans="1:5" x14ac:dyDescent="0.25">
      <c r="A349" t="s">
        <v>340</v>
      </c>
      <c r="B349" t="s">
        <v>365</v>
      </c>
      <c r="C349">
        <v>1.3317073170731699</v>
      </c>
      <c r="D349">
        <v>1.1299999999999999</v>
      </c>
      <c r="E349">
        <v>1.49</v>
      </c>
    </row>
    <row r="350" spans="1:5" x14ac:dyDescent="0.25">
      <c r="A350" t="s">
        <v>340</v>
      </c>
      <c r="B350" t="s">
        <v>377</v>
      </c>
      <c r="C350">
        <v>1.3317073170731699</v>
      </c>
      <c r="D350">
        <v>0.34</v>
      </c>
      <c r="E350">
        <v>0.96</v>
      </c>
    </row>
    <row r="351" spans="1:5" x14ac:dyDescent="0.25">
      <c r="A351" t="s">
        <v>340</v>
      </c>
      <c r="B351" t="s">
        <v>378</v>
      </c>
      <c r="C351">
        <v>1.3317073170731699</v>
      </c>
      <c r="D351">
        <v>0.6</v>
      </c>
      <c r="E351">
        <v>1.31</v>
      </c>
    </row>
    <row r="352" spans="1:5" x14ac:dyDescent="0.25">
      <c r="A352" t="s">
        <v>340</v>
      </c>
      <c r="B352" t="s">
        <v>385</v>
      </c>
      <c r="C352">
        <v>1.3317073170731699</v>
      </c>
      <c r="D352">
        <v>0.61</v>
      </c>
      <c r="E352">
        <v>0.64</v>
      </c>
    </row>
    <row r="353" spans="1:5" x14ac:dyDescent="0.25">
      <c r="A353" t="s">
        <v>340</v>
      </c>
      <c r="B353" t="s">
        <v>387</v>
      </c>
      <c r="C353">
        <v>1.3317073170731699</v>
      </c>
      <c r="D353">
        <v>1.0900000000000001</v>
      </c>
      <c r="E353">
        <v>1.04</v>
      </c>
    </row>
    <row r="354" spans="1:5" x14ac:dyDescent="0.25">
      <c r="A354" t="s">
        <v>340</v>
      </c>
      <c r="B354" t="s">
        <v>390</v>
      </c>
      <c r="C354">
        <v>1.3317073170731699</v>
      </c>
      <c r="D354">
        <v>0.38</v>
      </c>
      <c r="E354">
        <v>0.88</v>
      </c>
    </row>
    <row r="355" spans="1:5" x14ac:dyDescent="0.25">
      <c r="A355" t="s">
        <v>340</v>
      </c>
      <c r="B355" t="s">
        <v>394</v>
      </c>
      <c r="C355">
        <v>1.3317073170731699</v>
      </c>
      <c r="D355">
        <v>1.33</v>
      </c>
      <c r="E355">
        <v>1.17</v>
      </c>
    </row>
    <row r="356" spans="1:5" x14ac:dyDescent="0.25">
      <c r="A356" t="s">
        <v>340</v>
      </c>
      <c r="B356" t="s">
        <v>405</v>
      </c>
      <c r="C356">
        <v>1.3317073170731699</v>
      </c>
      <c r="D356">
        <v>0.83</v>
      </c>
      <c r="E356">
        <v>1.23</v>
      </c>
    </row>
    <row r="357" spans="1:5" x14ac:dyDescent="0.25">
      <c r="A357" t="s">
        <v>340</v>
      </c>
      <c r="B357" t="s">
        <v>413</v>
      </c>
      <c r="C357">
        <v>1.3317073170731699</v>
      </c>
      <c r="D357">
        <v>1.33</v>
      </c>
      <c r="E357">
        <v>0.68</v>
      </c>
    </row>
    <row r="358" spans="1:5" x14ac:dyDescent="0.25">
      <c r="A358" t="s">
        <v>340</v>
      </c>
      <c r="B358" t="s">
        <v>415</v>
      </c>
      <c r="C358">
        <v>1.3317073170731699</v>
      </c>
      <c r="D358">
        <v>1.25</v>
      </c>
      <c r="E358">
        <v>0.68</v>
      </c>
    </row>
    <row r="359" spans="1:5" x14ac:dyDescent="0.25">
      <c r="A359" t="s">
        <v>340</v>
      </c>
      <c r="B359" t="s">
        <v>418</v>
      </c>
      <c r="C359">
        <v>1.3317073170731699</v>
      </c>
      <c r="D359">
        <v>1.05</v>
      </c>
      <c r="E359">
        <v>0.79</v>
      </c>
    </row>
    <row r="360" spans="1:5" x14ac:dyDescent="0.25">
      <c r="A360" t="s">
        <v>340</v>
      </c>
      <c r="B360" t="s">
        <v>428</v>
      </c>
      <c r="C360">
        <v>1.3317073170731699</v>
      </c>
      <c r="D360">
        <v>1.0900000000000001</v>
      </c>
      <c r="E360">
        <v>1.1100000000000001</v>
      </c>
    </row>
    <row r="361" spans="1:5" x14ac:dyDescent="0.25">
      <c r="A361" t="s">
        <v>340</v>
      </c>
      <c r="B361" t="s">
        <v>429</v>
      </c>
      <c r="C361">
        <v>1.3317073170731699</v>
      </c>
      <c r="D361">
        <v>0.82</v>
      </c>
      <c r="E361">
        <v>1.51</v>
      </c>
    </row>
    <row r="362" spans="1:5" x14ac:dyDescent="0.25">
      <c r="A362" t="s">
        <v>340</v>
      </c>
      <c r="B362" t="s">
        <v>431</v>
      </c>
      <c r="C362">
        <v>1.3317073170731699</v>
      </c>
      <c r="D362">
        <v>1.1599999999999999</v>
      </c>
      <c r="E362">
        <v>0.8</v>
      </c>
    </row>
    <row r="363" spans="1:5" x14ac:dyDescent="0.25">
      <c r="A363" t="s">
        <v>342</v>
      </c>
      <c r="B363" t="s">
        <v>343</v>
      </c>
      <c r="C363">
        <v>1.1388888888888899</v>
      </c>
      <c r="D363">
        <v>0.8</v>
      </c>
      <c r="E363">
        <v>1.31</v>
      </c>
    </row>
    <row r="364" spans="1:5" x14ac:dyDescent="0.25">
      <c r="A364" t="s">
        <v>342</v>
      </c>
      <c r="B364" t="s">
        <v>346</v>
      </c>
      <c r="C364">
        <v>1.1388888888888899</v>
      </c>
      <c r="D364">
        <v>0.59</v>
      </c>
      <c r="E364">
        <v>1.3</v>
      </c>
    </row>
    <row r="365" spans="1:5" x14ac:dyDescent="0.25">
      <c r="A365" t="s">
        <v>342</v>
      </c>
      <c r="B365" t="s">
        <v>348</v>
      </c>
      <c r="C365">
        <v>1.1388888888888899</v>
      </c>
      <c r="D365">
        <v>1.46</v>
      </c>
      <c r="E365">
        <v>0.9</v>
      </c>
    </row>
    <row r="366" spans="1:5" x14ac:dyDescent="0.25">
      <c r="A366" t="s">
        <v>342</v>
      </c>
      <c r="B366" t="s">
        <v>363</v>
      </c>
      <c r="C366">
        <v>1.1388888888888899</v>
      </c>
      <c r="D366">
        <v>1.04</v>
      </c>
      <c r="E366">
        <v>1.64</v>
      </c>
    </row>
    <row r="367" spans="1:5" x14ac:dyDescent="0.25">
      <c r="A367" t="s">
        <v>342</v>
      </c>
      <c r="B367" t="s">
        <v>364</v>
      </c>
      <c r="C367">
        <v>1.1388888888888899</v>
      </c>
      <c r="D367">
        <v>0.88</v>
      </c>
      <c r="E367">
        <v>0.98</v>
      </c>
    </row>
    <row r="368" spans="1:5" x14ac:dyDescent="0.25">
      <c r="A368" t="s">
        <v>342</v>
      </c>
      <c r="B368" t="s">
        <v>380</v>
      </c>
      <c r="C368">
        <v>1.1388888888888899</v>
      </c>
      <c r="D368">
        <v>1.54</v>
      </c>
      <c r="E368">
        <v>0.7</v>
      </c>
    </row>
    <row r="369" spans="1:5" x14ac:dyDescent="0.25">
      <c r="A369" t="s">
        <v>342</v>
      </c>
      <c r="B369" t="s">
        <v>384</v>
      </c>
      <c r="C369">
        <v>1.1388888888888899</v>
      </c>
      <c r="D369">
        <v>0.56000000000000005</v>
      </c>
      <c r="E369">
        <v>0.76</v>
      </c>
    </row>
    <row r="370" spans="1:5" x14ac:dyDescent="0.25">
      <c r="A370" t="s">
        <v>342</v>
      </c>
      <c r="B370" t="s">
        <v>386</v>
      </c>
      <c r="C370">
        <v>1.1388888888888899</v>
      </c>
      <c r="D370">
        <v>0.64</v>
      </c>
      <c r="E370">
        <v>0.55000000000000004</v>
      </c>
    </row>
    <row r="371" spans="1:5" x14ac:dyDescent="0.25">
      <c r="A371" t="s">
        <v>342</v>
      </c>
      <c r="B371" t="s">
        <v>392</v>
      </c>
      <c r="C371">
        <v>1.1388888888888899</v>
      </c>
      <c r="D371">
        <v>1.36</v>
      </c>
      <c r="E371">
        <v>1.31</v>
      </c>
    </row>
    <row r="372" spans="1:5" x14ac:dyDescent="0.25">
      <c r="A372" t="s">
        <v>342</v>
      </c>
      <c r="B372" t="s">
        <v>393</v>
      </c>
      <c r="C372">
        <v>1.1388888888888899</v>
      </c>
      <c r="D372">
        <v>1.2</v>
      </c>
      <c r="E372">
        <v>0.65</v>
      </c>
    </row>
    <row r="373" spans="1:5" x14ac:dyDescent="0.25">
      <c r="A373" t="s">
        <v>342</v>
      </c>
      <c r="B373" t="s">
        <v>396</v>
      </c>
      <c r="C373">
        <v>1.1388888888888899</v>
      </c>
      <c r="D373">
        <v>0.88</v>
      </c>
      <c r="E373">
        <v>1.2</v>
      </c>
    </row>
    <row r="374" spans="1:5" x14ac:dyDescent="0.25">
      <c r="A374" t="s">
        <v>342</v>
      </c>
      <c r="B374" t="s">
        <v>398</v>
      </c>
      <c r="C374">
        <v>1.1388888888888899</v>
      </c>
      <c r="D374">
        <v>0.88</v>
      </c>
      <c r="E374">
        <v>0.55000000000000004</v>
      </c>
    </row>
    <row r="375" spans="1:5" x14ac:dyDescent="0.25">
      <c r="A375" t="s">
        <v>342</v>
      </c>
      <c r="B375" t="s">
        <v>399</v>
      </c>
      <c r="C375">
        <v>1.1388888888888899</v>
      </c>
      <c r="D375">
        <v>0.64</v>
      </c>
      <c r="E375">
        <v>1.42</v>
      </c>
    </row>
    <row r="376" spans="1:5" x14ac:dyDescent="0.25">
      <c r="A376" t="s">
        <v>342</v>
      </c>
      <c r="B376" t="s">
        <v>400</v>
      </c>
      <c r="C376">
        <v>1.1388888888888899</v>
      </c>
      <c r="D376">
        <v>1.39</v>
      </c>
      <c r="E376">
        <v>0.7</v>
      </c>
    </row>
    <row r="377" spans="1:5" x14ac:dyDescent="0.25">
      <c r="A377" t="s">
        <v>342</v>
      </c>
      <c r="B377" t="s">
        <v>402</v>
      </c>
      <c r="C377">
        <v>1.1388888888888899</v>
      </c>
      <c r="D377">
        <v>0.73</v>
      </c>
      <c r="E377">
        <v>0.8</v>
      </c>
    </row>
    <row r="378" spans="1:5" x14ac:dyDescent="0.25">
      <c r="A378" t="s">
        <v>342</v>
      </c>
      <c r="B378" t="s">
        <v>406</v>
      </c>
      <c r="C378">
        <v>1.1388888888888899</v>
      </c>
      <c r="D378">
        <v>1.17</v>
      </c>
      <c r="E378">
        <v>1.4</v>
      </c>
    </row>
    <row r="379" spans="1:5" x14ac:dyDescent="0.25">
      <c r="A379" t="s">
        <v>342</v>
      </c>
      <c r="B379" t="s">
        <v>409</v>
      </c>
      <c r="C379">
        <v>1.1388888888888899</v>
      </c>
      <c r="D379">
        <v>1.04</v>
      </c>
      <c r="E379">
        <v>1.31</v>
      </c>
    </row>
    <row r="380" spans="1:5" x14ac:dyDescent="0.25">
      <c r="A380" t="s">
        <v>342</v>
      </c>
      <c r="B380" t="s">
        <v>414</v>
      </c>
      <c r="C380">
        <v>1.1388888888888899</v>
      </c>
      <c r="D380">
        <v>0.73</v>
      </c>
      <c r="E380">
        <v>1.4</v>
      </c>
    </row>
    <row r="381" spans="1:5" x14ac:dyDescent="0.25">
      <c r="A381" t="s">
        <v>342</v>
      </c>
      <c r="B381" t="s">
        <v>420</v>
      </c>
      <c r="C381">
        <v>1.1388888888888899</v>
      </c>
      <c r="D381">
        <v>1.1000000000000001</v>
      </c>
      <c r="E381">
        <v>0.6</v>
      </c>
    </row>
    <row r="382" spans="1:5" x14ac:dyDescent="0.25">
      <c r="A382" t="s">
        <v>342</v>
      </c>
      <c r="B382" t="s">
        <v>426</v>
      </c>
      <c r="C382">
        <v>1.1388888888888899</v>
      </c>
      <c r="D382">
        <v>0.95</v>
      </c>
      <c r="E382">
        <v>0.7</v>
      </c>
    </row>
    <row r="383" spans="1:5" x14ac:dyDescent="0.25">
      <c r="A383" t="s">
        <v>342</v>
      </c>
      <c r="B383" t="s">
        <v>430</v>
      </c>
      <c r="C383">
        <v>1.1388888888888899</v>
      </c>
      <c r="D383">
        <v>1.44</v>
      </c>
      <c r="E383">
        <v>0.87</v>
      </c>
    </row>
    <row r="384" spans="1:5" x14ac:dyDescent="0.25">
      <c r="A384" t="s">
        <v>342</v>
      </c>
      <c r="B384" t="s">
        <v>436</v>
      </c>
      <c r="C384">
        <v>1.1388888888888899</v>
      </c>
      <c r="D384">
        <v>0.95</v>
      </c>
      <c r="E384">
        <v>1</v>
      </c>
    </row>
    <row r="385" spans="1:5" x14ac:dyDescent="0.25">
      <c r="A385" t="s">
        <v>40</v>
      </c>
      <c r="B385" t="s">
        <v>339</v>
      </c>
      <c r="C385">
        <v>1.55454545454545</v>
      </c>
      <c r="D385">
        <v>1.52</v>
      </c>
      <c r="E385">
        <v>0.68</v>
      </c>
    </row>
    <row r="386" spans="1:5" x14ac:dyDescent="0.25">
      <c r="A386" t="s">
        <v>40</v>
      </c>
      <c r="B386" t="s">
        <v>333</v>
      </c>
      <c r="C386">
        <v>1.55454545454545</v>
      </c>
      <c r="D386">
        <v>0.9</v>
      </c>
      <c r="E386">
        <v>1.0900000000000001</v>
      </c>
    </row>
    <row r="387" spans="1:5" x14ac:dyDescent="0.25">
      <c r="A387" t="s">
        <v>40</v>
      </c>
      <c r="B387" t="s">
        <v>238</v>
      </c>
      <c r="C387">
        <v>1.55454545454545</v>
      </c>
      <c r="D387">
        <v>0.77</v>
      </c>
      <c r="E387">
        <v>1.0900000000000001</v>
      </c>
    </row>
    <row r="388" spans="1:5" x14ac:dyDescent="0.25">
      <c r="A388" t="s">
        <v>40</v>
      </c>
      <c r="B388" t="s">
        <v>320</v>
      </c>
      <c r="C388">
        <v>1.55454545454545</v>
      </c>
      <c r="D388">
        <v>1.52</v>
      </c>
      <c r="E388">
        <v>0.53</v>
      </c>
    </row>
    <row r="389" spans="1:5" x14ac:dyDescent="0.25">
      <c r="A389" t="s">
        <v>40</v>
      </c>
      <c r="B389" t="s">
        <v>234</v>
      </c>
      <c r="C389">
        <v>1.55454545454545</v>
      </c>
      <c r="D389">
        <v>0.99</v>
      </c>
      <c r="E389">
        <v>1.37</v>
      </c>
    </row>
    <row r="390" spans="1:5" x14ac:dyDescent="0.25">
      <c r="A390" t="s">
        <v>40</v>
      </c>
      <c r="B390" t="s">
        <v>316</v>
      </c>
      <c r="C390">
        <v>1.55454545454545</v>
      </c>
      <c r="D390">
        <v>0.41</v>
      </c>
      <c r="E390">
        <v>1.06</v>
      </c>
    </row>
    <row r="391" spans="1:5" x14ac:dyDescent="0.25">
      <c r="A391" t="s">
        <v>40</v>
      </c>
      <c r="B391" t="s">
        <v>335</v>
      </c>
      <c r="C391">
        <v>1.55454545454545</v>
      </c>
      <c r="D391">
        <v>0.53</v>
      </c>
      <c r="E391">
        <v>1.1399999999999999</v>
      </c>
    </row>
    <row r="392" spans="1:5" x14ac:dyDescent="0.25">
      <c r="A392" t="s">
        <v>40</v>
      </c>
      <c r="B392" t="s">
        <v>332</v>
      </c>
      <c r="C392">
        <v>1.55454545454545</v>
      </c>
      <c r="D392">
        <v>1.23</v>
      </c>
      <c r="E392">
        <v>1.06</v>
      </c>
    </row>
    <row r="393" spans="1:5" x14ac:dyDescent="0.25">
      <c r="A393" t="s">
        <v>40</v>
      </c>
      <c r="B393" t="s">
        <v>321</v>
      </c>
      <c r="C393">
        <v>1.55454545454545</v>
      </c>
      <c r="D393">
        <v>1.54</v>
      </c>
      <c r="E393">
        <v>0.5</v>
      </c>
    </row>
    <row r="394" spans="1:5" x14ac:dyDescent="0.25">
      <c r="A394" t="s">
        <v>40</v>
      </c>
      <c r="B394" t="s">
        <v>236</v>
      </c>
      <c r="C394">
        <v>1.55454545454545</v>
      </c>
      <c r="D394">
        <v>1.23</v>
      </c>
      <c r="E394">
        <v>0.91</v>
      </c>
    </row>
    <row r="395" spans="1:5" x14ac:dyDescent="0.25">
      <c r="A395" t="s">
        <v>40</v>
      </c>
      <c r="B395" t="s">
        <v>41</v>
      </c>
      <c r="C395">
        <v>1.55454545454545</v>
      </c>
      <c r="D395">
        <v>0.82</v>
      </c>
      <c r="E395">
        <v>1.44</v>
      </c>
    </row>
    <row r="396" spans="1:5" x14ac:dyDescent="0.25">
      <c r="A396" t="s">
        <v>40</v>
      </c>
      <c r="B396" t="s">
        <v>233</v>
      </c>
      <c r="C396">
        <v>1.55454545454545</v>
      </c>
      <c r="D396">
        <v>1.22</v>
      </c>
      <c r="E396">
        <v>0.92</v>
      </c>
    </row>
    <row r="397" spans="1:5" x14ac:dyDescent="0.25">
      <c r="A397" t="s">
        <v>40</v>
      </c>
      <c r="B397" t="s">
        <v>317</v>
      </c>
      <c r="C397">
        <v>1.55454545454545</v>
      </c>
      <c r="D397">
        <v>1.0900000000000001</v>
      </c>
      <c r="E397">
        <v>0.84</v>
      </c>
    </row>
    <row r="398" spans="1:5" x14ac:dyDescent="0.25">
      <c r="A398" t="s">
        <v>40</v>
      </c>
      <c r="B398" t="s">
        <v>42</v>
      </c>
      <c r="C398">
        <v>1.55454545454545</v>
      </c>
      <c r="D398">
        <v>1.29</v>
      </c>
      <c r="E398">
        <v>1</v>
      </c>
    </row>
    <row r="399" spans="1:5" x14ac:dyDescent="0.25">
      <c r="A399" t="s">
        <v>40</v>
      </c>
      <c r="B399" t="s">
        <v>334</v>
      </c>
      <c r="C399">
        <v>1.55454545454545</v>
      </c>
      <c r="D399">
        <v>0.76</v>
      </c>
      <c r="E399">
        <v>1.06</v>
      </c>
    </row>
    <row r="400" spans="1:5" x14ac:dyDescent="0.25">
      <c r="A400" t="s">
        <v>40</v>
      </c>
      <c r="B400" t="s">
        <v>237</v>
      </c>
      <c r="C400">
        <v>1.55454545454545</v>
      </c>
      <c r="D400">
        <v>0.45</v>
      </c>
      <c r="E400">
        <v>0.92</v>
      </c>
    </row>
    <row r="401" spans="1:5" x14ac:dyDescent="0.25">
      <c r="A401" t="s">
        <v>40</v>
      </c>
      <c r="B401" t="s">
        <v>232</v>
      </c>
      <c r="C401">
        <v>1.55454545454545</v>
      </c>
      <c r="D401">
        <v>1.0900000000000001</v>
      </c>
      <c r="E401">
        <v>1.0900000000000001</v>
      </c>
    </row>
    <row r="402" spans="1:5" x14ac:dyDescent="0.25">
      <c r="A402" t="s">
        <v>40</v>
      </c>
      <c r="B402" t="s">
        <v>319</v>
      </c>
      <c r="C402">
        <v>1.55454545454545</v>
      </c>
      <c r="D402">
        <v>1.1599999999999999</v>
      </c>
      <c r="E402">
        <v>1.25</v>
      </c>
    </row>
    <row r="403" spans="1:5" x14ac:dyDescent="0.25">
      <c r="A403" t="s">
        <v>40</v>
      </c>
      <c r="B403" t="s">
        <v>235</v>
      </c>
      <c r="C403">
        <v>1.55454545454545</v>
      </c>
      <c r="D403">
        <v>0.57999999999999996</v>
      </c>
      <c r="E403">
        <v>1</v>
      </c>
    </row>
    <row r="404" spans="1:5" x14ac:dyDescent="0.25">
      <c r="A404" t="s">
        <v>40</v>
      </c>
      <c r="B404" t="s">
        <v>239</v>
      </c>
      <c r="C404">
        <v>1.55454545454545</v>
      </c>
      <c r="D404">
        <v>0.96</v>
      </c>
      <c r="E404">
        <v>1.25</v>
      </c>
    </row>
    <row r="405" spans="1:5" x14ac:dyDescent="0.25">
      <c r="A405" t="s">
        <v>40</v>
      </c>
      <c r="B405" t="s">
        <v>318</v>
      </c>
      <c r="C405">
        <v>1.55454545454545</v>
      </c>
      <c r="D405">
        <v>0.94</v>
      </c>
      <c r="E405">
        <v>0.76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1.41333333333333</v>
      </c>
      <c r="D2">
        <v>0.88</v>
      </c>
      <c r="E2">
        <v>1.1000000000000001</v>
      </c>
    </row>
    <row r="3" spans="1:5" x14ac:dyDescent="0.25">
      <c r="A3" t="s">
        <v>10</v>
      </c>
      <c r="B3" t="s">
        <v>241</v>
      </c>
      <c r="C3">
        <v>1.41333333333333</v>
      </c>
      <c r="D3">
        <v>1.04</v>
      </c>
      <c r="E3">
        <v>0.93</v>
      </c>
    </row>
    <row r="4" spans="1:5" x14ac:dyDescent="0.25">
      <c r="A4" t="s">
        <v>10</v>
      </c>
      <c r="B4" t="s">
        <v>244</v>
      </c>
      <c r="C4">
        <v>1.41333333333333</v>
      </c>
      <c r="D4">
        <v>1.06</v>
      </c>
      <c r="E4">
        <v>1.42</v>
      </c>
    </row>
    <row r="5" spans="1:5" x14ac:dyDescent="0.25">
      <c r="A5" t="s">
        <v>10</v>
      </c>
      <c r="B5" t="s">
        <v>242</v>
      </c>
      <c r="C5">
        <v>1.41333333333333</v>
      </c>
      <c r="D5">
        <v>0.61</v>
      </c>
      <c r="E5">
        <v>1.01</v>
      </c>
    </row>
    <row r="6" spans="1:5" x14ac:dyDescent="0.25">
      <c r="A6" t="s">
        <v>10</v>
      </c>
      <c r="B6" t="s">
        <v>49</v>
      </c>
      <c r="C6">
        <v>1.41333333333333</v>
      </c>
      <c r="D6">
        <v>1.22</v>
      </c>
      <c r="E6">
        <v>1.22</v>
      </c>
    </row>
    <row r="7" spans="1:5" x14ac:dyDescent="0.25">
      <c r="A7" t="s">
        <v>10</v>
      </c>
      <c r="B7" t="s">
        <v>245</v>
      </c>
      <c r="C7">
        <v>1.41333333333333</v>
      </c>
      <c r="D7">
        <v>1.59</v>
      </c>
      <c r="E7">
        <v>0.38</v>
      </c>
    </row>
    <row r="8" spans="1:5" x14ac:dyDescent="0.25">
      <c r="A8" t="s">
        <v>10</v>
      </c>
      <c r="B8" t="s">
        <v>11</v>
      </c>
      <c r="C8">
        <v>1.41333333333333</v>
      </c>
      <c r="D8">
        <v>0.66</v>
      </c>
      <c r="E8">
        <v>0.99</v>
      </c>
    </row>
    <row r="9" spans="1:5" x14ac:dyDescent="0.25">
      <c r="A9" t="s">
        <v>10</v>
      </c>
      <c r="B9" t="s">
        <v>46</v>
      </c>
      <c r="C9">
        <v>1.41333333333333</v>
      </c>
      <c r="D9">
        <v>1.06</v>
      </c>
      <c r="E9">
        <v>0.96</v>
      </c>
    </row>
    <row r="10" spans="1:5" x14ac:dyDescent="0.25">
      <c r="A10" t="s">
        <v>10</v>
      </c>
      <c r="B10" t="s">
        <v>240</v>
      </c>
      <c r="C10">
        <v>1.41333333333333</v>
      </c>
      <c r="D10">
        <v>0.8</v>
      </c>
      <c r="E10">
        <v>0.75</v>
      </c>
    </row>
    <row r="11" spans="1:5" x14ac:dyDescent="0.25">
      <c r="A11" t="s">
        <v>10</v>
      </c>
      <c r="B11" t="s">
        <v>44</v>
      </c>
      <c r="C11">
        <v>1.41333333333333</v>
      </c>
      <c r="D11">
        <v>0.48</v>
      </c>
      <c r="E11">
        <v>0.6</v>
      </c>
    </row>
    <row r="12" spans="1:5" x14ac:dyDescent="0.25">
      <c r="A12" t="s">
        <v>10</v>
      </c>
      <c r="B12" t="s">
        <v>50</v>
      </c>
      <c r="C12">
        <v>1.41333333333333</v>
      </c>
      <c r="D12">
        <v>0.96</v>
      </c>
      <c r="E12">
        <v>1.02</v>
      </c>
    </row>
    <row r="13" spans="1:5" x14ac:dyDescent="0.25">
      <c r="A13" t="s">
        <v>10</v>
      </c>
      <c r="B13" t="s">
        <v>45</v>
      </c>
      <c r="C13">
        <v>1.41333333333333</v>
      </c>
      <c r="D13">
        <v>0.51</v>
      </c>
      <c r="E13">
        <v>1.06</v>
      </c>
    </row>
    <row r="14" spans="1:5" x14ac:dyDescent="0.25">
      <c r="A14" t="s">
        <v>10</v>
      </c>
      <c r="B14" t="s">
        <v>43</v>
      </c>
      <c r="C14">
        <v>1.41333333333333</v>
      </c>
      <c r="D14">
        <v>0.61</v>
      </c>
      <c r="E14">
        <v>0.86</v>
      </c>
    </row>
    <row r="15" spans="1:5" x14ac:dyDescent="0.25">
      <c r="A15" t="s">
        <v>10</v>
      </c>
      <c r="B15" t="s">
        <v>247</v>
      </c>
      <c r="C15">
        <v>1.41333333333333</v>
      </c>
      <c r="D15">
        <v>1.32</v>
      </c>
      <c r="E15">
        <v>1.32</v>
      </c>
    </row>
    <row r="16" spans="1:5" x14ac:dyDescent="0.25">
      <c r="A16" t="s">
        <v>10</v>
      </c>
      <c r="B16" t="s">
        <v>246</v>
      </c>
      <c r="C16">
        <v>1.41333333333333</v>
      </c>
      <c r="D16">
        <v>0.88</v>
      </c>
      <c r="E16">
        <v>1.26</v>
      </c>
    </row>
    <row r="17" spans="1:5" x14ac:dyDescent="0.25">
      <c r="A17" t="s">
        <v>10</v>
      </c>
      <c r="B17" t="s">
        <v>243</v>
      </c>
      <c r="C17">
        <v>1.41333333333333</v>
      </c>
      <c r="D17">
        <v>0.91</v>
      </c>
      <c r="E17">
        <v>0.76</v>
      </c>
    </row>
    <row r="18" spans="1:5" x14ac:dyDescent="0.25">
      <c r="A18" t="s">
        <v>10</v>
      </c>
      <c r="B18" t="s">
        <v>47</v>
      </c>
      <c r="C18">
        <v>1.41333333333333</v>
      </c>
      <c r="D18">
        <v>0.89</v>
      </c>
      <c r="E18">
        <v>1.27</v>
      </c>
    </row>
    <row r="19" spans="1:5" x14ac:dyDescent="0.25">
      <c r="A19" t="s">
        <v>10</v>
      </c>
      <c r="B19" t="s">
        <v>48</v>
      </c>
      <c r="C19">
        <v>1.41333333333333</v>
      </c>
      <c r="D19">
        <v>1.32</v>
      </c>
      <c r="E19">
        <v>1.02</v>
      </c>
    </row>
    <row r="20" spans="1:5" x14ac:dyDescent="0.25">
      <c r="A20" t="s">
        <v>13</v>
      </c>
      <c r="B20" t="s">
        <v>58</v>
      </c>
      <c r="C20">
        <v>1.45029239766082</v>
      </c>
      <c r="D20">
        <v>0.61</v>
      </c>
      <c r="E20">
        <v>0.88</v>
      </c>
    </row>
    <row r="21" spans="1:5" x14ac:dyDescent="0.25">
      <c r="A21" t="s">
        <v>13</v>
      </c>
      <c r="B21" t="s">
        <v>248</v>
      </c>
      <c r="C21">
        <v>1.45029239766082</v>
      </c>
      <c r="D21">
        <v>1.4</v>
      </c>
      <c r="E21">
        <v>0.85</v>
      </c>
    </row>
    <row r="22" spans="1:5" x14ac:dyDescent="0.25">
      <c r="A22" t="s">
        <v>13</v>
      </c>
      <c r="B22" t="s">
        <v>56</v>
      </c>
      <c r="C22">
        <v>1.45029239766082</v>
      </c>
      <c r="D22">
        <v>0.34</v>
      </c>
      <c r="E22">
        <v>1.08</v>
      </c>
    </row>
    <row r="23" spans="1:5" x14ac:dyDescent="0.25">
      <c r="A23" t="s">
        <v>13</v>
      </c>
      <c r="B23" t="s">
        <v>51</v>
      </c>
      <c r="C23">
        <v>1.45029239766082</v>
      </c>
      <c r="D23">
        <v>1.1000000000000001</v>
      </c>
      <c r="E23">
        <v>0.91</v>
      </c>
    </row>
    <row r="24" spans="1:5" x14ac:dyDescent="0.25">
      <c r="A24" t="s">
        <v>13</v>
      </c>
      <c r="B24" t="s">
        <v>250</v>
      </c>
      <c r="C24">
        <v>1.45029239766082</v>
      </c>
      <c r="D24">
        <v>1.28</v>
      </c>
      <c r="E24">
        <v>1.03</v>
      </c>
    </row>
    <row r="25" spans="1:5" x14ac:dyDescent="0.25">
      <c r="A25" t="s">
        <v>13</v>
      </c>
      <c r="B25" t="s">
        <v>53</v>
      </c>
      <c r="C25">
        <v>1.45029239766082</v>
      </c>
      <c r="D25">
        <v>0.47</v>
      </c>
      <c r="E25">
        <v>0.88</v>
      </c>
    </row>
    <row r="26" spans="1:5" x14ac:dyDescent="0.25">
      <c r="A26" t="s">
        <v>13</v>
      </c>
      <c r="B26" t="s">
        <v>249</v>
      </c>
      <c r="C26">
        <v>1.45029239766082</v>
      </c>
      <c r="D26">
        <v>0.74</v>
      </c>
      <c r="E26">
        <v>1.1499999999999999</v>
      </c>
    </row>
    <row r="27" spans="1:5" x14ac:dyDescent="0.25">
      <c r="A27" t="s">
        <v>13</v>
      </c>
      <c r="B27" t="s">
        <v>54</v>
      </c>
      <c r="C27">
        <v>1.45029239766082</v>
      </c>
      <c r="D27">
        <v>0.85</v>
      </c>
      <c r="E27">
        <v>0.97</v>
      </c>
    </row>
    <row r="28" spans="1:5" x14ac:dyDescent="0.25">
      <c r="A28" t="s">
        <v>13</v>
      </c>
      <c r="B28" t="s">
        <v>55</v>
      </c>
      <c r="C28">
        <v>1.45029239766082</v>
      </c>
      <c r="D28">
        <v>0.85</v>
      </c>
      <c r="E28">
        <v>1.28</v>
      </c>
    </row>
    <row r="29" spans="1:5" x14ac:dyDescent="0.25">
      <c r="A29" t="s">
        <v>13</v>
      </c>
      <c r="B29" t="s">
        <v>15</v>
      </c>
      <c r="C29">
        <v>1.45029239766082</v>
      </c>
      <c r="D29">
        <v>0.97</v>
      </c>
      <c r="E29">
        <v>0.49</v>
      </c>
    </row>
    <row r="30" spans="1:5" x14ac:dyDescent="0.25">
      <c r="A30" t="s">
        <v>13</v>
      </c>
      <c r="B30" t="s">
        <v>52</v>
      </c>
      <c r="C30">
        <v>1.45029239766082</v>
      </c>
      <c r="D30">
        <v>0.61</v>
      </c>
      <c r="E30">
        <v>1.42</v>
      </c>
    </row>
    <row r="31" spans="1:5" x14ac:dyDescent="0.25">
      <c r="A31" t="s">
        <v>13</v>
      </c>
      <c r="B31" t="s">
        <v>62</v>
      </c>
      <c r="C31">
        <v>1.45029239766082</v>
      </c>
      <c r="D31">
        <v>1.22</v>
      </c>
      <c r="E31">
        <v>1.22</v>
      </c>
    </row>
    <row r="32" spans="1:5" x14ac:dyDescent="0.25">
      <c r="A32" t="s">
        <v>13</v>
      </c>
      <c r="B32" t="s">
        <v>60</v>
      </c>
      <c r="C32">
        <v>1.45029239766082</v>
      </c>
      <c r="D32">
        <v>0.88</v>
      </c>
      <c r="E32">
        <v>0.74</v>
      </c>
    </row>
    <row r="33" spans="1:5" x14ac:dyDescent="0.25">
      <c r="A33" t="s">
        <v>13</v>
      </c>
      <c r="B33" t="s">
        <v>251</v>
      </c>
      <c r="C33">
        <v>1.45029239766082</v>
      </c>
      <c r="D33">
        <v>0.47</v>
      </c>
      <c r="E33">
        <v>2.0299999999999998</v>
      </c>
    </row>
    <row r="34" spans="1:5" x14ac:dyDescent="0.25">
      <c r="A34" t="s">
        <v>13</v>
      </c>
      <c r="B34" t="s">
        <v>61</v>
      </c>
      <c r="C34">
        <v>1.45029239766082</v>
      </c>
      <c r="D34">
        <v>1.34</v>
      </c>
      <c r="E34">
        <v>0.85</v>
      </c>
    </row>
    <row r="35" spans="1:5" x14ac:dyDescent="0.25">
      <c r="A35" t="s">
        <v>13</v>
      </c>
      <c r="B35" t="s">
        <v>14</v>
      </c>
      <c r="C35">
        <v>1.45029239766082</v>
      </c>
      <c r="D35">
        <v>0.88</v>
      </c>
      <c r="E35">
        <v>0.81</v>
      </c>
    </row>
    <row r="36" spans="1:5" x14ac:dyDescent="0.25">
      <c r="A36" t="s">
        <v>13</v>
      </c>
      <c r="B36" t="s">
        <v>57</v>
      </c>
      <c r="C36">
        <v>1.45029239766082</v>
      </c>
      <c r="D36">
        <v>0.91</v>
      </c>
      <c r="E36">
        <v>0.85</v>
      </c>
    </row>
    <row r="37" spans="1:5" x14ac:dyDescent="0.25">
      <c r="A37" t="s">
        <v>13</v>
      </c>
      <c r="B37" t="s">
        <v>59</v>
      </c>
      <c r="C37">
        <v>1.45029239766082</v>
      </c>
      <c r="D37">
        <v>0.79</v>
      </c>
      <c r="E37">
        <v>0.67</v>
      </c>
    </row>
    <row r="38" spans="1:5" x14ac:dyDescent="0.25">
      <c r="A38" t="s">
        <v>16</v>
      </c>
      <c r="B38" t="s">
        <v>63</v>
      </c>
      <c r="C38">
        <v>1.31578947368421</v>
      </c>
      <c r="D38">
        <v>1.03</v>
      </c>
      <c r="E38">
        <v>0.89</v>
      </c>
    </row>
    <row r="39" spans="1:5" x14ac:dyDescent="0.25">
      <c r="A39" t="s">
        <v>16</v>
      </c>
      <c r="B39" t="s">
        <v>20</v>
      </c>
      <c r="C39">
        <v>1.31578947368421</v>
      </c>
      <c r="D39">
        <v>0.48</v>
      </c>
      <c r="E39">
        <v>1.58</v>
      </c>
    </row>
    <row r="40" spans="1:5" x14ac:dyDescent="0.25">
      <c r="A40" t="s">
        <v>16</v>
      </c>
      <c r="B40" t="s">
        <v>253</v>
      </c>
      <c r="C40">
        <v>1.31578947368421</v>
      </c>
      <c r="D40">
        <v>1.1100000000000001</v>
      </c>
      <c r="E40">
        <v>1.3</v>
      </c>
    </row>
    <row r="41" spans="1:5" x14ac:dyDescent="0.25">
      <c r="A41" t="s">
        <v>16</v>
      </c>
      <c r="B41" t="s">
        <v>65</v>
      </c>
      <c r="C41">
        <v>1.31578947368421</v>
      </c>
      <c r="D41">
        <v>0.68</v>
      </c>
      <c r="E41">
        <v>0.86</v>
      </c>
    </row>
    <row r="42" spans="1:5" x14ac:dyDescent="0.25">
      <c r="A42" t="s">
        <v>16</v>
      </c>
      <c r="B42" t="s">
        <v>66</v>
      </c>
      <c r="C42">
        <v>1.31578947368421</v>
      </c>
      <c r="D42">
        <v>0.74</v>
      </c>
      <c r="E42">
        <v>0.99</v>
      </c>
    </row>
    <row r="43" spans="1:5" x14ac:dyDescent="0.25">
      <c r="A43" t="s">
        <v>16</v>
      </c>
      <c r="B43" t="s">
        <v>17</v>
      </c>
      <c r="C43">
        <v>1.31578947368421</v>
      </c>
      <c r="D43">
        <v>1.42</v>
      </c>
      <c r="E43">
        <v>0.74</v>
      </c>
    </row>
    <row r="44" spans="1:5" x14ac:dyDescent="0.25">
      <c r="A44" t="s">
        <v>16</v>
      </c>
      <c r="B44" t="s">
        <v>322</v>
      </c>
      <c r="C44">
        <v>1.31578947368421</v>
      </c>
      <c r="D44">
        <v>1.17</v>
      </c>
      <c r="E44">
        <v>0.82</v>
      </c>
    </row>
    <row r="45" spans="1:5" x14ac:dyDescent="0.25">
      <c r="A45" t="s">
        <v>16</v>
      </c>
      <c r="B45" t="s">
        <v>67</v>
      </c>
      <c r="C45">
        <v>1.31578947368421</v>
      </c>
      <c r="D45">
        <v>0.68</v>
      </c>
      <c r="E45">
        <v>0.86</v>
      </c>
    </row>
    <row r="46" spans="1:5" x14ac:dyDescent="0.25">
      <c r="A46" t="s">
        <v>16</v>
      </c>
      <c r="B46" t="s">
        <v>252</v>
      </c>
      <c r="C46">
        <v>1.31578947368421</v>
      </c>
      <c r="D46">
        <v>0.48</v>
      </c>
      <c r="E46">
        <v>1.23</v>
      </c>
    </row>
    <row r="47" spans="1:5" x14ac:dyDescent="0.25">
      <c r="A47" t="s">
        <v>16</v>
      </c>
      <c r="B47" t="s">
        <v>254</v>
      </c>
      <c r="C47">
        <v>1.31578947368421</v>
      </c>
      <c r="D47">
        <v>1.03</v>
      </c>
      <c r="E47">
        <v>0.34</v>
      </c>
    </row>
    <row r="48" spans="1:5" x14ac:dyDescent="0.25">
      <c r="A48" t="s">
        <v>16</v>
      </c>
      <c r="B48" t="s">
        <v>255</v>
      </c>
      <c r="C48">
        <v>1.31578947368421</v>
      </c>
      <c r="D48">
        <v>1.17</v>
      </c>
      <c r="E48">
        <v>0.93</v>
      </c>
    </row>
    <row r="49" spans="1:5" x14ac:dyDescent="0.25">
      <c r="A49" t="s">
        <v>16</v>
      </c>
      <c r="B49" t="s">
        <v>64</v>
      </c>
      <c r="C49">
        <v>1.31578947368421</v>
      </c>
      <c r="D49">
        <v>0.82</v>
      </c>
      <c r="E49">
        <v>1.03</v>
      </c>
    </row>
    <row r="50" spans="1:5" x14ac:dyDescent="0.25">
      <c r="A50" t="s">
        <v>16</v>
      </c>
      <c r="B50" t="s">
        <v>323</v>
      </c>
      <c r="C50">
        <v>1.31578947368421</v>
      </c>
      <c r="D50">
        <v>0.68</v>
      </c>
      <c r="E50">
        <v>0.86</v>
      </c>
    </row>
    <row r="51" spans="1:5" x14ac:dyDescent="0.25">
      <c r="A51" t="s">
        <v>16</v>
      </c>
      <c r="B51" t="s">
        <v>18</v>
      </c>
      <c r="C51">
        <v>1.31578947368421</v>
      </c>
      <c r="D51">
        <v>0.56000000000000005</v>
      </c>
      <c r="E51">
        <v>0.74</v>
      </c>
    </row>
    <row r="52" spans="1:5" x14ac:dyDescent="0.25">
      <c r="A52" t="s">
        <v>16</v>
      </c>
      <c r="B52" t="s">
        <v>256</v>
      </c>
      <c r="C52">
        <v>1.31578947368421</v>
      </c>
      <c r="D52">
        <v>0.55000000000000004</v>
      </c>
      <c r="E52">
        <v>0.89</v>
      </c>
    </row>
    <row r="53" spans="1:5" x14ac:dyDescent="0.25">
      <c r="A53" t="s">
        <v>16</v>
      </c>
      <c r="B53" t="s">
        <v>257</v>
      </c>
      <c r="C53">
        <v>1.31578947368421</v>
      </c>
      <c r="D53">
        <v>0.41</v>
      </c>
      <c r="E53">
        <v>1.51</v>
      </c>
    </row>
    <row r="54" spans="1:5" x14ac:dyDescent="0.25">
      <c r="A54" t="s">
        <v>16</v>
      </c>
      <c r="B54" t="s">
        <v>68</v>
      </c>
      <c r="C54">
        <v>1.31578947368421</v>
      </c>
      <c r="D54">
        <v>0.99</v>
      </c>
      <c r="E54">
        <v>1.17</v>
      </c>
    </row>
    <row r="55" spans="1:5" x14ac:dyDescent="0.25">
      <c r="A55" t="s">
        <v>16</v>
      </c>
      <c r="B55" t="s">
        <v>19</v>
      </c>
      <c r="C55">
        <v>1.31578947368421</v>
      </c>
      <c r="D55">
        <v>0.55000000000000004</v>
      </c>
      <c r="E55">
        <v>1.3</v>
      </c>
    </row>
    <row r="56" spans="1:5" x14ac:dyDescent="0.25">
      <c r="A56" t="s">
        <v>69</v>
      </c>
      <c r="B56" t="s">
        <v>324</v>
      </c>
      <c r="C56">
        <v>1.3707317073170699</v>
      </c>
      <c r="D56">
        <v>1.05</v>
      </c>
      <c r="E56">
        <v>0.68</v>
      </c>
    </row>
    <row r="57" spans="1:5" x14ac:dyDescent="0.25">
      <c r="A57" t="s">
        <v>69</v>
      </c>
      <c r="B57" t="s">
        <v>351</v>
      </c>
      <c r="C57">
        <v>1.3707317073170699</v>
      </c>
      <c r="D57">
        <v>1.1599999999999999</v>
      </c>
      <c r="E57">
        <v>0.68</v>
      </c>
    </row>
    <row r="58" spans="1:5" x14ac:dyDescent="0.25">
      <c r="A58" t="s">
        <v>69</v>
      </c>
      <c r="B58" t="s">
        <v>73</v>
      </c>
      <c r="C58">
        <v>1.3707317073170699</v>
      </c>
      <c r="D58">
        <v>0.9</v>
      </c>
      <c r="E58">
        <v>1.05</v>
      </c>
    </row>
    <row r="59" spans="1:5" x14ac:dyDescent="0.25">
      <c r="A59" t="s">
        <v>69</v>
      </c>
      <c r="B59" t="s">
        <v>75</v>
      </c>
      <c r="C59">
        <v>1.3707317073170699</v>
      </c>
      <c r="D59">
        <v>0.34</v>
      </c>
      <c r="E59">
        <v>1.0900000000000001</v>
      </c>
    </row>
    <row r="60" spans="1:5" x14ac:dyDescent="0.25">
      <c r="A60" t="s">
        <v>69</v>
      </c>
      <c r="B60" t="s">
        <v>77</v>
      </c>
      <c r="C60">
        <v>1.3707317073170699</v>
      </c>
      <c r="D60">
        <v>1.05</v>
      </c>
      <c r="E60">
        <v>0.9</v>
      </c>
    </row>
    <row r="61" spans="1:5" x14ac:dyDescent="0.25">
      <c r="A61" t="s">
        <v>69</v>
      </c>
      <c r="B61" t="s">
        <v>263</v>
      </c>
      <c r="C61">
        <v>1.3707317073170699</v>
      </c>
      <c r="D61">
        <v>0.83</v>
      </c>
      <c r="E61">
        <v>1.35</v>
      </c>
    </row>
    <row r="62" spans="1:5" x14ac:dyDescent="0.25">
      <c r="A62" t="s">
        <v>69</v>
      </c>
      <c r="B62" t="s">
        <v>381</v>
      </c>
      <c r="C62">
        <v>1.3707317073170699</v>
      </c>
      <c r="D62">
        <v>1.08</v>
      </c>
      <c r="E62">
        <v>0.75</v>
      </c>
    </row>
    <row r="63" spans="1:5" x14ac:dyDescent="0.25">
      <c r="A63" t="s">
        <v>69</v>
      </c>
      <c r="B63" t="s">
        <v>76</v>
      </c>
      <c r="C63">
        <v>1.3707317073170699</v>
      </c>
      <c r="D63">
        <v>0.75</v>
      </c>
      <c r="E63">
        <v>1.05</v>
      </c>
    </row>
    <row r="64" spans="1:5" x14ac:dyDescent="0.25">
      <c r="A64" t="s">
        <v>69</v>
      </c>
      <c r="B64" t="s">
        <v>72</v>
      </c>
      <c r="C64">
        <v>1.3707317073170699</v>
      </c>
      <c r="D64">
        <v>1.5</v>
      </c>
      <c r="E64">
        <v>1.5</v>
      </c>
    </row>
    <row r="65" spans="1:5" x14ac:dyDescent="0.25">
      <c r="A65" t="s">
        <v>69</v>
      </c>
      <c r="B65" t="s">
        <v>78</v>
      </c>
      <c r="C65">
        <v>1.3707317073170699</v>
      </c>
      <c r="D65">
        <v>1.58</v>
      </c>
      <c r="E65">
        <v>0.75</v>
      </c>
    </row>
    <row r="66" spans="1:5" x14ac:dyDescent="0.25">
      <c r="A66" t="s">
        <v>69</v>
      </c>
      <c r="B66" t="s">
        <v>260</v>
      </c>
      <c r="C66">
        <v>1.3707317073170699</v>
      </c>
      <c r="D66">
        <v>1.5</v>
      </c>
      <c r="E66">
        <v>1.02</v>
      </c>
    </row>
    <row r="67" spans="1:5" x14ac:dyDescent="0.25">
      <c r="A67" t="s">
        <v>69</v>
      </c>
      <c r="B67" t="s">
        <v>262</v>
      </c>
      <c r="C67">
        <v>1.3707317073170699</v>
      </c>
      <c r="D67">
        <v>1.25</v>
      </c>
      <c r="E67">
        <v>0.5</v>
      </c>
    </row>
    <row r="68" spans="1:5" x14ac:dyDescent="0.25">
      <c r="A68" t="s">
        <v>69</v>
      </c>
      <c r="B68" t="s">
        <v>261</v>
      </c>
      <c r="C68">
        <v>1.3707317073170699</v>
      </c>
      <c r="D68">
        <v>1.64</v>
      </c>
      <c r="E68">
        <v>0.82</v>
      </c>
    </row>
    <row r="69" spans="1:5" x14ac:dyDescent="0.25">
      <c r="A69" t="s">
        <v>69</v>
      </c>
      <c r="B69" t="s">
        <v>325</v>
      </c>
      <c r="C69">
        <v>1.3707317073170699</v>
      </c>
      <c r="D69">
        <v>0.68</v>
      </c>
      <c r="E69">
        <v>1.1599999999999999</v>
      </c>
    </row>
    <row r="70" spans="1:5" x14ac:dyDescent="0.25">
      <c r="A70" t="s">
        <v>69</v>
      </c>
      <c r="B70" t="s">
        <v>258</v>
      </c>
      <c r="C70">
        <v>1.3707317073170699</v>
      </c>
      <c r="D70">
        <v>0.41</v>
      </c>
      <c r="E70">
        <v>1.3</v>
      </c>
    </row>
    <row r="71" spans="1:5" x14ac:dyDescent="0.25">
      <c r="A71" t="s">
        <v>69</v>
      </c>
      <c r="B71" t="s">
        <v>79</v>
      </c>
      <c r="C71">
        <v>1.3707317073170699</v>
      </c>
      <c r="D71">
        <v>1</v>
      </c>
      <c r="E71">
        <v>1</v>
      </c>
    </row>
    <row r="72" spans="1:5" x14ac:dyDescent="0.25">
      <c r="A72" t="s">
        <v>69</v>
      </c>
      <c r="B72" t="s">
        <v>259</v>
      </c>
      <c r="C72">
        <v>1.3707317073170699</v>
      </c>
      <c r="D72">
        <v>1.43</v>
      </c>
      <c r="E72">
        <v>0.68</v>
      </c>
    </row>
    <row r="73" spans="1:5" x14ac:dyDescent="0.25">
      <c r="A73" t="s">
        <v>69</v>
      </c>
      <c r="B73" t="s">
        <v>71</v>
      </c>
      <c r="C73">
        <v>1.3707317073170699</v>
      </c>
      <c r="D73">
        <v>0.75</v>
      </c>
      <c r="E73">
        <v>1.43</v>
      </c>
    </row>
    <row r="74" spans="1:5" x14ac:dyDescent="0.25">
      <c r="A74" t="s">
        <v>69</v>
      </c>
      <c r="B74" t="s">
        <v>74</v>
      </c>
      <c r="C74">
        <v>1.3707317073170699</v>
      </c>
      <c r="D74">
        <v>1.1299999999999999</v>
      </c>
      <c r="E74">
        <v>0.98</v>
      </c>
    </row>
    <row r="75" spans="1:5" x14ac:dyDescent="0.25">
      <c r="A75" t="s">
        <v>69</v>
      </c>
      <c r="B75" t="s">
        <v>70</v>
      </c>
      <c r="C75">
        <v>1.3707317073170699</v>
      </c>
      <c r="D75">
        <v>0.61</v>
      </c>
      <c r="E75">
        <v>1.1599999999999999</v>
      </c>
    </row>
    <row r="76" spans="1:5" x14ac:dyDescent="0.25">
      <c r="A76" t="s">
        <v>80</v>
      </c>
      <c r="B76" t="s">
        <v>97</v>
      </c>
      <c r="C76">
        <v>1.0128205128205101</v>
      </c>
      <c r="D76">
        <v>0.78</v>
      </c>
      <c r="E76">
        <v>1.1399999999999999</v>
      </c>
    </row>
    <row r="77" spans="1:5" x14ac:dyDescent="0.25">
      <c r="A77" t="s">
        <v>80</v>
      </c>
      <c r="B77" t="s">
        <v>82</v>
      </c>
      <c r="C77">
        <v>1.0128205128205101</v>
      </c>
      <c r="D77">
        <v>0.7</v>
      </c>
      <c r="E77">
        <v>0.56000000000000005</v>
      </c>
    </row>
    <row r="78" spans="1:5" x14ac:dyDescent="0.25">
      <c r="A78" t="s">
        <v>80</v>
      </c>
      <c r="B78" t="s">
        <v>83</v>
      </c>
      <c r="C78">
        <v>1.0128205128205101</v>
      </c>
      <c r="D78">
        <v>1.36</v>
      </c>
      <c r="E78">
        <v>0.97</v>
      </c>
    </row>
    <row r="79" spans="1:5" x14ac:dyDescent="0.25">
      <c r="A79" t="s">
        <v>80</v>
      </c>
      <c r="B79" t="s">
        <v>85</v>
      </c>
      <c r="C79">
        <v>1.0128205128205101</v>
      </c>
      <c r="D79">
        <v>1.08</v>
      </c>
      <c r="E79">
        <v>0.84</v>
      </c>
    </row>
    <row r="80" spans="1:5" x14ac:dyDescent="0.25">
      <c r="A80" t="s">
        <v>80</v>
      </c>
      <c r="B80" t="s">
        <v>359</v>
      </c>
      <c r="C80">
        <v>1.0128205128205101</v>
      </c>
      <c r="D80">
        <v>1.34</v>
      </c>
      <c r="E80">
        <v>0.77</v>
      </c>
    </row>
    <row r="81" spans="1:5" x14ac:dyDescent="0.25">
      <c r="A81" t="s">
        <v>80</v>
      </c>
      <c r="B81" t="s">
        <v>87</v>
      </c>
      <c r="C81">
        <v>1.0128205128205101</v>
      </c>
      <c r="D81">
        <v>0.84</v>
      </c>
      <c r="E81">
        <v>1.1000000000000001</v>
      </c>
    </row>
    <row r="82" spans="1:5" x14ac:dyDescent="0.25">
      <c r="A82" t="s">
        <v>80</v>
      </c>
      <c r="B82" t="s">
        <v>89</v>
      </c>
      <c r="C82">
        <v>1.0128205128205101</v>
      </c>
      <c r="D82">
        <v>0.91</v>
      </c>
      <c r="E82">
        <v>0.91</v>
      </c>
    </row>
    <row r="83" spans="1:5" x14ac:dyDescent="0.25">
      <c r="A83" t="s">
        <v>80</v>
      </c>
      <c r="B83" t="s">
        <v>369</v>
      </c>
      <c r="C83">
        <v>1.0128205128205101</v>
      </c>
      <c r="D83">
        <v>0.66</v>
      </c>
      <c r="E83">
        <v>1.33</v>
      </c>
    </row>
    <row r="84" spans="1:5" x14ac:dyDescent="0.25">
      <c r="A84" t="s">
        <v>80</v>
      </c>
      <c r="B84" t="s">
        <v>91</v>
      </c>
      <c r="C84">
        <v>1.0128205128205101</v>
      </c>
      <c r="D84">
        <v>0.7</v>
      </c>
      <c r="E84">
        <v>0.7</v>
      </c>
    </row>
    <row r="85" spans="1:5" x14ac:dyDescent="0.25">
      <c r="A85" t="s">
        <v>80</v>
      </c>
      <c r="B85" t="s">
        <v>96</v>
      </c>
      <c r="C85">
        <v>1.0128205128205101</v>
      </c>
      <c r="D85">
        <v>0.78</v>
      </c>
      <c r="E85">
        <v>1.62</v>
      </c>
    </row>
    <row r="86" spans="1:5" x14ac:dyDescent="0.25">
      <c r="A86" t="s">
        <v>80</v>
      </c>
      <c r="B86" t="s">
        <v>86</v>
      </c>
      <c r="C86">
        <v>1.0128205128205101</v>
      </c>
      <c r="D86">
        <v>0.36</v>
      </c>
      <c r="E86">
        <v>0.9</v>
      </c>
    </row>
    <row r="87" spans="1:5" x14ac:dyDescent="0.25">
      <c r="A87" t="s">
        <v>80</v>
      </c>
      <c r="B87" t="s">
        <v>81</v>
      </c>
      <c r="C87">
        <v>1.0128205128205101</v>
      </c>
      <c r="D87">
        <v>0.9</v>
      </c>
      <c r="E87">
        <v>0.9</v>
      </c>
    </row>
    <row r="88" spans="1:5" x14ac:dyDescent="0.25">
      <c r="A88" t="s">
        <v>80</v>
      </c>
      <c r="B88" t="s">
        <v>94</v>
      </c>
      <c r="C88">
        <v>1.0128205128205101</v>
      </c>
      <c r="D88">
        <v>0.78</v>
      </c>
      <c r="E88">
        <v>0.78</v>
      </c>
    </row>
    <row r="89" spans="1:5" x14ac:dyDescent="0.25">
      <c r="A89" t="s">
        <v>80</v>
      </c>
      <c r="B89" t="s">
        <v>90</v>
      </c>
      <c r="C89">
        <v>1.0128205128205101</v>
      </c>
      <c r="D89">
        <v>1.26</v>
      </c>
      <c r="E89">
        <v>0.91</v>
      </c>
    </row>
    <row r="90" spans="1:5" x14ac:dyDescent="0.25">
      <c r="A90" t="s">
        <v>80</v>
      </c>
      <c r="B90" t="s">
        <v>93</v>
      </c>
      <c r="C90">
        <v>1.0128205128205101</v>
      </c>
      <c r="D90">
        <v>0.42</v>
      </c>
      <c r="E90">
        <v>1.05</v>
      </c>
    </row>
    <row r="91" spans="1:5" x14ac:dyDescent="0.25">
      <c r="A91" t="s">
        <v>80</v>
      </c>
      <c r="B91" t="s">
        <v>88</v>
      </c>
      <c r="C91">
        <v>1.0128205128205101</v>
      </c>
      <c r="D91">
        <v>1.26</v>
      </c>
      <c r="E91">
        <v>1.26</v>
      </c>
    </row>
    <row r="92" spans="1:5" x14ac:dyDescent="0.25">
      <c r="A92" t="s">
        <v>80</v>
      </c>
      <c r="B92" t="s">
        <v>410</v>
      </c>
      <c r="C92">
        <v>1.0128205128205101</v>
      </c>
      <c r="D92">
        <v>0.84</v>
      </c>
      <c r="E92">
        <v>1.08</v>
      </c>
    </row>
    <row r="93" spans="1:5" x14ac:dyDescent="0.25">
      <c r="A93" t="s">
        <v>80</v>
      </c>
      <c r="B93" t="s">
        <v>412</v>
      </c>
      <c r="C93">
        <v>1.0128205128205101</v>
      </c>
      <c r="D93">
        <v>1.17</v>
      </c>
      <c r="E93">
        <v>1.04</v>
      </c>
    </row>
    <row r="94" spans="1:5" x14ac:dyDescent="0.25">
      <c r="A94" t="s">
        <v>80</v>
      </c>
      <c r="B94" t="s">
        <v>92</v>
      </c>
      <c r="C94">
        <v>1.0128205128205101</v>
      </c>
      <c r="D94">
        <v>0.77</v>
      </c>
      <c r="E94">
        <v>1.19</v>
      </c>
    </row>
    <row r="95" spans="1:5" x14ac:dyDescent="0.25">
      <c r="A95" t="s">
        <v>80</v>
      </c>
      <c r="B95" t="s">
        <v>416</v>
      </c>
      <c r="C95">
        <v>1.0128205128205101</v>
      </c>
      <c r="D95">
        <v>0.42</v>
      </c>
      <c r="E95">
        <v>1.19</v>
      </c>
    </row>
    <row r="96" spans="1:5" x14ac:dyDescent="0.25">
      <c r="A96" t="s">
        <v>80</v>
      </c>
      <c r="B96" t="s">
        <v>84</v>
      </c>
      <c r="C96">
        <v>1.0128205128205101</v>
      </c>
      <c r="D96">
        <v>0.84</v>
      </c>
      <c r="E96">
        <v>0.6</v>
      </c>
    </row>
    <row r="97" spans="1:5" x14ac:dyDescent="0.25">
      <c r="A97" t="s">
        <v>80</v>
      </c>
      <c r="B97" t="s">
        <v>98</v>
      </c>
      <c r="C97">
        <v>1.0128205128205101</v>
      </c>
      <c r="D97">
        <v>1.1000000000000001</v>
      </c>
      <c r="E97">
        <v>0.57999999999999996</v>
      </c>
    </row>
    <row r="98" spans="1:5" x14ac:dyDescent="0.25">
      <c r="A98" t="s">
        <v>80</v>
      </c>
      <c r="B98" t="s">
        <v>95</v>
      </c>
      <c r="C98">
        <v>1.0128205128205101</v>
      </c>
      <c r="D98">
        <v>0.45</v>
      </c>
      <c r="E98">
        <v>0.57999999999999996</v>
      </c>
    </row>
    <row r="99" spans="1:5" x14ac:dyDescent="0.25">
      <c r="A99" t="s">
        <v>80</v>
      </c>
      <c r="B99" t="s">
        <v>435</v>
      </c>
      <c r="C99">
        <v>1.0128205128205101</v>
      </c>
      <c r="D99">
        <v>0.7</v>
      </c>
      <c r="E99">
        <v>1.97</v>
      </c>
    </row>
    <row r="100" spans="1:5" x14ac:dyDescent="0.25">
      <c r="A100" t="s">
        <v>99</v>
      </c>
      <c r="B100" t="s">
        <v>100</v>
      </c>
      <c r="C100">
        <v>1.29370629370629</v>
      </c>
      <c r="D100">
        <v>0.64</v>
      </c>
      <c r="E100">
        <v>1.17</v>
      </c>
    </row>
    <row r="101" spans="1:5" x14ac:dyDescent="0.25">
      <c r="A101" t="s">
        <v>99</v>
      </c>
      <c r="B101" t="s">
        <v>102</v>
      </c>
      <c r="C101">
        <v>1.29370629370629</v>
      </c>
      <c r="D101">
        <v>1.22</v>
      </c>
      <c r="E101">
        <v>1.08</v>
      </c>
    </row>
    <row r="102" spans="1:5" x14ac:dyDescent="0.25">
      <c r="A102" t="s">
        <v>99</v>
      </c>
      <c r="B102" t="s">
        <v>111</v>
      </c>
      <c r="C102">
        <v>1.29370629370629</v>
      </c>
      <c r="D102">
        <v>0.86</v>
      </c>
      <c r="E102">
        <v>0.8</v>
      </c>
    </row>
    <row r="103" spans="1:5" x14ac:dyDescent="0.25">
      <c r="A103" t="s">
        <v>99</v>
      </c>
      <c r="B103" t="s">
        <v>104</v>
      </c>
      <c r="C103">
        <v>1.29370629370629</v>
      </c>
      <c r="D103">
        <v>0.74</v>
      </c>
      <c r="E103">
        <v>1.06</v>
      </c>
    </row>
    <row r="104" spans="1:5" x14ac:dyDescent="0.25">
      <c r="A104" t="s">
        <v>99</v>
      </c>
      <c r="B104" t="s">
        <v>106</v>
      </c>
      <c r="C104">
        <v>1.29370629370629</v>
      </c>
      <c r="D104">
        <v>0.74</v>
      </c>
      <c r="E104">
        <v>1.43</v>
      </c>
    </row>
    <row r="105" spans="1:5" x14ac:dyDescent="0.25">
      <c r="A105" t="s">
        <v>99</v>
      </c>
      <c r="B105" t="s">
        <v>105</v>
      </c>
      <c r="C105">
        <v>1.29370629370629</v>
      </c>
      <c r="D105">
        <v>0.96</v>
      </c>
      <c r="E105">
        <v>0.74</v>
      </c>
    </row>
    <row r="106" spans="1:5" x14ac:dyDescent="0.25">
      <c r="A106" t="s">
        <v>99</v>
      </c>
      <c r="B106" t="s">
        <v>117</v>
      </c>
      <c r="C106">
        <v>1.29370629370629</v>
      </c>
      <c r="D106">
        <v>0.81</v>
      </c>
      <c r="E106">
        <v>1.18</v>
      </c>
    </row>
    <row r="107" spans="1:5" x14ac:dyDescent="0.25">
      <c r="A107" t="s">
        <v>99</v>
      </c>
      <c r="B107" t="s">
        <v>121</v>
      </c>
      <c r="C107">
        <v>1.29370629370629</v>
      </c>
      <c r="D107">
        <v>1.19</v>
      </c>
      <c r="E107">
        <v>0.74</v>
      </c>
    </row>
    <row r="108" spans="1:5" x14ac:dyDescent="0.25">
      <c r="A108" t="s">
        <v>99</v>
      </c>
      <c r="B108" t="s">
        <v>108</v>
      </c>
      <c r="C108">
        <v>1.29370629370629</v>
      </c>
      <c r="D108">
        <v>0.74</v>
      </c>
      <c r="E108">
        <v>0.86</v>
      </c>
    </row>
    <row r="109" spans="1:5" x14ac:dyDescent="0.25">
      <c r="A109" t="s">
        <v>99</v>
      </c>
      <c r="B109" t="s">
        <v>103</v>
      </c>
      <c r="C109">
        <v>1.29370629370629</v>
      </c>
      <c r="D109">
        <v>0.99</v>
      </c>
      <c r="E109">
        <v>0.93</v>
      </c>
    </row>
    <row r="110" spans="1:5" x14ac:dyDescent="0.25">
      <c r="A110" t="s">
        <v>99</v>
      </c>
      <c r="B110" t="s">
        <v>110</v>
      </c>
      <c r="C110">
        <v>1.29370629370629</v>
      </c>
      <c r="D110">
        <v>1.49</v>
      </c>
      <c r="E110">
        <v>0.86</v>
      </c>
    </row>
    <row r="111" spans="1:5" x14ac:dyDescent="0.25">
      <c r="A111" t="s">
        <v>99</v>
      </c>
      <c r="B111" t="s">
        <v>107</v>
      </c>
      <c r="C111">
        <v>1.29370629370629</v>
      </c>
      <c r="D111">
        <v>0.97</v>
      </c>
      <c r="E111">
        <v>0.82</v>
      </c>
    </row>
    <row r="112" spans="1:5" x14ac:dyDescent="0.25">
      <c r="A112" t="s">
        <v>99</v>
      </c>
      <c r="B112" t="s">
        <v>395</v>
      </c>
      <c r="C112">
        <v>1.29370629370629</v>
      </c>
      <c r="D112">
        <v>1.08</v>
      </c>
      <c r="E112">
        <v>0.34</v>
      </c>
    </row>
    <row r="113" spans="1:5" x14ac:dyDescent="0.25">
      <c r="A113" t="s">
        <v>99</v>
      </c>
      <c r="B113" t="s">
        <v>115</v>
      </c>
      <c r="C113">
        <v>1.29370629370629</v>
      </c>
      <c r="D113">
        <v>0.8</v>
      </c>
      <c r="E113">
        <v>0.97</v>
      </c>
    </row>
    <row r="114" spans="1:5" x14ac:dyDescent="0.25">
      <c r="A114" t="s">
        <v>99</v>
      </c>
      <c r="B114" t="s">
        <v>112</v>
      </c>
      <c r="C114">
        <v>1.29370629370629</v>
      </c>
      <c r="D114">
        <v>0.81</v>
      </c>
      <c r="E114">
        <v>1.42</v>
      </c>
    </row>
    <row r="115" spans="1:5" x14ac:dyDescent="0.25">
      <c r="A115" t="s">
        <v>99</v>
      </c>
      <c r="B115" t="s">
        <v>113</v>
      </c>
      <c r="C115">
        <v>1.29370629370629</v>
      </c>
      <c r="D115">
        <v>1.24</v>
      </c>
      <c r="E115">
        <v>1.24</v>
      </c>
    </row>
    <row r="116" spans="1:5" x14ac:dyDescent="0.25">
      <c r="A116" t="s">
        <v>99</v>
      </c>
      <c r="B116" t="s">
        <v>114</v>
      </c>
      <c r="C116">
        <v>1.29370629370629</v>
      </c>
      <c r="D116">
        <v>0.63</v>
      </c>
      <c r="E116">
        <v>0.8</v>
      </c>
    </row>
    <row r="117" spans="1:5" x14ac:dyDescent="0.25">
      <c r="A117" t="s">
        <v>99</v>
      </c>
      <c r="B117" t="s">
        <v>116</v>
      </c>
      <c r="C117">
        <v>1.29370629370629</v>
      </c>
      <c r="D117">
        <v>0.88</v>
      </c>
      <c r="E117">
        <v>1.49</v>
      </c>
    </row>
    <row r="118" spans="1:5" x14ac:dyDescent="0.25">
      <c r="A118" t="s">
        <v>99</v>
      </c>
      <c r="B118" t="s">
        <v>109</v>
      </c>
      <c r="C118">
        <v>1.29370629370629</v>
      </c>
      <c r="D118">
        <v>1.42</v>
      </c>
      <c r="E118">
        <v>0.52</v>
      </c>
    </row>
    <row r="119" spans="1:5" x14ac:dyDescent="0.25">
      <c r="A119" t="s">
        <v>99</v>
      </c>
      <c r="B119" t="s">
        <v>118</v>
      </c>
      <c r="C119">
        <v>1.29370629370629</v>
      </c>
      <c r="D119">
        <v>1.37</v>
      </c>
      <c r="E119">
        <v>1.32</v>
      </c>
    </row>
    <row r="120" spans="1:5" x14ac:dyDescent="0.25">
      <c r="A120" t="s">
        <v>99</v>
      </c>
      <c r="B120" t="s">
        <v>417</v>
      </c>
      <c r="C120">
        <v>1.29370629370629</v>
      </c>
      <c r="D120">
        <v>0.62</v>
      </c>
      <c r="E120">
        <v>0.81</v>
      </c>
    </row>
    <row r="121" spans="1:5" x14ac:dyDescent="0.25">
      <c r="A121" t="s">
        <v>99</v>
      </c>
      <c r="B121" t="s">
        <v>101</v>
      </c>
      <c r="C121">
        <v>1.29370629370629</v>
      </c>
      <c r="D121">
        <v>1.22</v>
      </c>
      <c r="E121">
        <v>0.27</v>
      </c>
    </row>
    <row r="122" spans="1:5" x14ac:dyDescent="0.25">
      <c r="A122" t="s">
        <v>99</v>
      </c>
      <c r="B122" t="s">
        <v>120</v>
      </c>
      <c r="C122">
        <v>1.29370629370629</v>
      </c>
      <c r="D122">
        <v>1.06</v>
      </c>
      <c r="E122">
        <v>1.74</v>
      </c>
    </row>
    <row r="123" spans="1:5" x14ac:dyDescent="0.25">
      <c r="A123" t="s">
        <v>99</v>
      </c>
      <c r="B123" t="s">
        <v>119</v>
      </c>
      <c r="C123">
        <v>1.29370629370629</v>
      </c>
      <c r="D123">
        <v>0.81</v>
      </c>
      <c r="E123">
        <v>1.29</v>
      </c>
    </row>
    <row r="124" spans="1:5" x14ac:dyDescent="0.25">
      <c r="A124" t="s">
        <v>122</v>
      </c>
      <c r="B124" t="s">
        <v>123</v>
      </c>
      <c r="C124">
        <v>1.1610738255033599</v>
      </c>
      <c r="D124">
        <v>0.73</v>
      </c>
      <c r="E124">
        <v>1.1000000000000001</v>
      </c>
    </row>
    <row r="125" spans="1:5" x14ac:dyDescent="0.25">
      <c r="A125" t="s">
        <v>122</v>
      </c>
      <c r="B125" t="s">
        <v>125</v>
      </c>
      <c r="C125">
        <v>1.1610738255033599</v>
      </c>
      <c r="D125">
        <v>0.97</v>
      </c>
      <c r="E125">
        <v>1.22</v>
      </c>
    </row>
    <row r="126" spans="1:5" x14ac:dyDescent="0.25">
      <c r="A126" t="s">
        <v>122</v>
      </c>
      <c r="B126" t="s">
        <v>127</v>
      </c>
      <c r="C126">
        <v>1.1610738255033599</v>
      </c>
      <c r="D126">
        <v>0.79</v>
      </c>
      <c r="E126">
        <v>0.91</v>
      </c>
    </row>
    <row r="127" spans="1:5" x14ac:dyDescent="0.25">
      <c r="A127" t="s">
        <v>122</v>
      </c>
      <c r="B127" t="s">
        <v>130</v>
      </c>
      <c r="C127">
        <v>1.1610738255033599</v>
      </c>
      <c r="D127">
        <v>1.1599999999999999</v>
      </c>
      <c r="E127">
        <v>0.73</v>
      </c>
    </row>
    <row r="128" spans="1:5" x14ac:dyDescent="0.25">
      <c r="A128" t="s">
        <v>122</v>
      </c>
      <c r="B128" t="s">
        <v>362</v>
      </c>
      <c r="C128">
        <v>1.1610738255033599</v>
      </c>
      <c r="D128">
        <v>0.6</v>
      </c>
      <c r="E128">
        <v>0.6</v>
      </c>
    </row>
    <row r="129" spans="1:5" x14ac:dyDescent="0.25">
      <c r="A129" t="s">
        <v>122</v>
      </c>
      <c r="B129" t="s">
        <v>126</v>
      </c>
      <c r="C129">
        <v>1.1610738255033599</v>
      </c>
      <c r="D129">
        <v>0.85</v>
      </c>
      <c r="E129">
        <v>0.61</v>
      </c>
    </row>
    <row r="130" spans="1:5" x14ac:dyDescent="0.25">
      <c r="A130" t="s">
        <v>122</v>
      </c>
      <c r="B130" t="s">
        <v>129</v>
      </c>
      <c r="C130">
        <v>1.1610738255033599</v>
      </c>
      <c r="D130">
        <v>0.56000000000000005</v>
      </c>
      <c r="E130">
        <v>1.24</v>
      </c>
    </row>
    <row r="131" spans="1:5" x14ac:dyDescent="0.25">
      <c r="A131" t="s">
        <v>122</v>
      </c>
      <c r="B131" t="s">
        <v>128</v>
      </c>
      <c r="C131">
        <v>1.1610738255033599</v>
      </c>
      <c r="D131">
        <v>0.9</v>
      </c>
      <c r="E131">
        <v>1.1200000000000001</v>
      </c>
    </row>
    <row r="132" spans="1:5" x14ac:dyDescent="0.25">
      <c r="A132" t="s">
        <v>122</v>
      </c>
      <c r="B132" t="s">
        <v>136</v>
      </c>
      <c r="C132">
        <v>1.1610738255033599</v>
      </c>
      <c r="D132">
        <v>1.2</v>
      </c>
      <c r="E132">
        <v>1.1299999999999999</v>
      </c>
    </row>
    <row r="133" spans="1:5" x14ac:dyDescent="0.25">
      <c r="A133" t="s">
        <v>122</v>
      </c>
      <c r="B133" t="s">
        <v>131</v>
      </c>
      <c r="C133">
        <v>1.1610738255033599</v>
      </c>
      <c r="D133">
        <v>0.96</v>
      </c>
      <c r="E133">
        <v>0.67</v>
      </c>
    </row>
    <row r="134" spans="1:5" x14ac:dyDescent="0.25">
      <c r="A134" t="s">
        <v>122</v>
      </c>
      <c r="B134" t="s">
        <v>133</v>
      </c>
      <c r="C134">
        <v>1.1610738255033599</v>
      </c>
      <c r="D134">
        <v>0.62</v>
      </c>
      <c r="E134">
        <v>1.4</v>
      </c>
    </row>
    <row r="135" spans="1:5" x14ac:dyDescent="0.25">
      <c r="A135" t="s">
        <v>122</v>
      </c>
      <c r="B135" t="s">
        <v>135</v>
      </c>
      <c r="C135">
        <v>1.1610738255033599</v>
      </c>
      <c r="D135">
        <v>0.99</v>
      </c>
      <c r="E135">
        <v>0.94</v>
      </c>
    </row>
    <row r="136" spans="1:5" x14ac:dyDescent="0.25">
      <c r="A136" t="s">
        <v>122</v>
      </c>
      <c r="B136" t="s">
        <v>137</v>
      </c>
      <c r="C136">
        <v>1.1610738255033599</v>
      </c>
      <c r="D136">
        <v>0.79</v>
      </c>
      <c r="E136">
        <v>1.03</v>
      </c>
    </row>
    <row r="137" spans="1:5" x14ac:dyDescent="0.25">
      <c r="A137" t="s">
        <v>122</v>
      </c>
      <c r="B137" t="s">
        <v>401</v>
      </c>
      <c r="C137">
        <v>1.1610738255033599</v>
      </c>
      <c r="D137">
        <v>0.97</v>
      </c>
      <c r="E137">
        <v>0.79</v>
      </c>
    </row>
    <row r="138" spans="1:5" x14ac:dyDescent="0.25">
      <c r="A138" t="s">
        <v>122</v>
      </c>
      <c r="B138" t="s">
        <v>138</v>
      </c>
      <c r="C138">
        <v>1.1610738255033599</v>
      </c>
      <c r="D138">
        <v>0.97</v>
      </c>
      <c r="E138">
        <v>1.1599999999999999</v>
      </c>
    </row>
    <row r="139" spans="1:5" x14ac:dyDescent="0.25">
      <c r="A139" t="s">
        <v>122</v>
      </c>
      <c r="B139" t="s">
        <v>139</v>
      </c>
      <c r="C139">
        <v>1.1610738255033599</v>
      </c>
      <c r="D139">
        <v>1.04</v>
      </c>
      <c r="E139">
        <v>0.89</v>
      </c>
    </row>
    <row r="140" spans="1:5" x14ac:dyDescent="0.25">
      <c r="A140" t="s">
        <v>122</v>
      </c>
      <c r="B140" t="s">
        <v>144</v>
      </c>
      <c r="C140">
        <v>1.1610738255033599</v>
      </c>
      <c r="D140">
        <v>1.22</v>
      </c>
      <c r="E140">
        <v>1.22</v>
      </c>
    </row>
    <row r="141" spans="1:5" x14ac:dyDescent="0.25">
      <c r="A141" t="s">
        <v>122</v>
      </c>
      <c r="B141" t="s">
        <v>132</v>
      </c>
      <c r="C141">
        <v>1.1610738255033599</v>
      </c>
      <c r="D141">
        <v>1.01</v>
      </c>
      <c r="E141">
        <v>1.24</v>
      </c>
    </row>
    <row r="142" spans="1:5" x14ac:dyDescent="0.25">
      <c r="A142" t="s">
        <v>122</v>
      </c>
      <c r="B142" t="s">
        <v>140</v>
      </c>
      <c r="C142">
        <v>1.1610738255033599</v>
      </c>
      <c r="D142">
        <v>0.67</v>
      </c>
      <c r="E142">
        <v>0.67</v>
      </c>
    </row>
    <row r="143" spans="1:5" x14ac:dyDescent="0.25">
      <c r="A143" t="s">
        <v>122</v>
      </c>
      <c r="B143" t="s">
        <v>124</v>
      </c>
      <c r="C143">
        <v>1.1610738255033599</v>
      </c>
      <c r="D143">
        <v>0.73</v>
      </c>
      <c r="E143">
        <v>0.9</v>
      </c>
    </row>
    <row r="144" spans="1:5" x14ac:dyDescent="0.25">
      <c r="A144" t="s">
        <v>122</v>
      </c>
      <c r="B144" t="s">
        <v>134</v>
      </c>
      <c r="C144">
        <v>1.1610738255033599</v>
      </c>
      <c r="D144">
        <v>0.24</v>
      </c>
      <c r="E144">
        <v>1.34</v>
      </c>
    </row>
    <row r="145" spans="1:5" x14ac:dyDescent="0.25">
      <c r="A145" t="s">
        <v>122</v>
      </c>
      <c r="B145" t="s">
        <v>141</v>
      </c>
      <c r="C145">
        <v>1.1610738255033599</v>
      </c>
      <c r="D145">
        <v>0.55000000000000004</v>
      </c>
      <c r="E145">
        <v>1.1000000000000001</v>
      </c>
    </row>
    <row r="146" spans="1:5" x14ac:dyDescent="0.25">
      <c r="A146" t="s">
        <v>122</v>
      </c>
      <c r="B146" t="s">
        <v>142</v>
      </c>
      <c r="C146">
        <v>1.1610738255033599</v>
      </c>
      <c r="D146">
        <v>0.73</v>
      </c>
      <c r="E146">
        <v>0.9</v>
      </c>
    </row>
    <row r="147" spans="1:5" x14ac:dyDescent="0.25">
      <c r="A147" t="s">
        <v>122</v>
      </c>
      <c r="B147" t="s">
        <v>143</v>
      </c>
      <c r="C147">
        <v>1.1610738255033599</v>
      </c>
      <c r="D147">
        <v>1.1000000000000001</v>
      </c>
      <c r="E147">
        <v>1.1000000000000001</v>
      </c>
    </row>
    <row r="148" spans="1:5" x14ac:dyDescent="0.25">
      <c r="A148" t="s">
        <v>145</v>
      </c>
      <c r="B148" t="s">
        <v>347</v>
      </c>
      <c r="C148">
        <v>1.2843137254902</v>
      </c>
      <c r="D148">
        <v>1.07</v>
      </c>
      <c r="E148">
        <v>1.07</v>
      </c>
    </row>
    <row r="149" spans="1:5" x14ac:dyDescent="0.25">
      <c r="A149" t="s">
        <v>145</v>
      </c>
      <c r="B149" t="s">
        <v>349</v>
      </c>
      <c r="C149">
        <v>1.2843137254902</v>
      </c>
      <c r="D149">
        <v>0.86</v>
      </c>
      <c r="E149">
        <v>0.8</v>
      </c>
    </row>
    <row r="150" spans="1:5" x14ac:dyDescent="0.25">
      <c r="A150" t="s">
        <v>145</v>
      </c>
      <c r="B150" t="s">
        <v>355</v>
      </c>
      <c r="C150">
        <v>1.2843137254902</v>
      </c>
      <c r="D150">
        <v>0.79</v>
      </c>
      <c r="E150">
        <v>2.2599999999999998</v>
      </c>
    </row>
    <row r="151" spans="1:5" x14ac:dyDescent="0.25">
      <c r="A151" t="s">
        <v>145</v>
      </c>
      <c r="B151" t="s">
        <v>357</v>
      </c>
      <c r="C151">
        <v>1.2843137254902</v>
      </c>
      <c r="D151">
        <v>0.96</v>
      </c>
      <c r="E151">
        <v>0.55000000000000004</v>
      </c>
    </row>
    <row r="152" spans="1:5" x14ac:dyDescent="0.25">
      <c r="A152" t="s">
        <v>145</v>
      </c>
      <c r="B152" t="s">
        <v>360</v>
      </c>
      <c r="C152">
        <v>1.2843137254902</v>
      </c>
      <c r="D152">
        <v>1.26</v>
      </c>
      <c r="E152">
        <v>0.46</v>
      </c>
    </row>
    <row r="153" spans="1:5" x14ac:dyDescent="0.25">
      <c r="A153" t="s">
        <v>145</v>
      </c>
      <c r="B153" t="s">
        <v>366</v>
      </c>
      <c r="C153">
        <v>1.2843137254902</v>
      </c>
      <c r="D153">
        <v>0.92</v>
      </c>
      <c r="E153">
        <v>1</v>
      </c>
    </row>
    <row r="154" spans="1:5" x14ac:dyDescent="0.25">
      <c r="A154" t="s">
        <v>145</v>
      </c>
      <c r="B154" t="s">
        <v>371</v>
      </c>
      <c r="C154">
        <v>1.2843137254902</v>
      </c>
      <c r="D154">
        <v>0.62</v>
      </c>
      <c r="E154">
        <v>0.96</v>
      </c>
    </row>
    <row r="155" spans="1:5" x14ac:dyDescent="0.25">
      <c r="A155" t="s">
        <v>145</v>
      </c>
      <c r="B155" t="s">
        <v>149</v>
      </c>
      <c r="C155">
        <v>1.2843137254902</v>
      </c>
      <c r="D155">
        <v>0.34</v>
      </c>
      <c r="E155">
        <v>1.95</v>
      </c>
    </row>
    <row r="156" spans="1:5" x14ac:dyDescent="0.25">
      <c r="A156" t="s">
        <v>145</v>
      </c>
      <c r="B156" t="s">
        <v>375</v>
      </c>
      <c r="C156">
        <v>1.2843137254902</v>
      </c>
      <c r="D156">
        <v>1.23</v>
      </c>
      <c r="E156">
        <v>1.07</v>
      </c>
    </row>
    <row r="157" spans="1:5" x14ac:dyDescent="0.25">
      <c r="A157" t="s">
        <v>145</v>
      </c>
      <c r="B157" t="s">
        <v>388</v>
      </c>
      <c r="C157">
        <v>1.2843137254902</v>
      </c>
      <c r="D157">
        <v>0.88</v>
      </c>
      <c r="E157">
        <v>0.75</v>
      </c>
    </row>
    <row r="158" spans="1:5" x14ac:dyDescent="0.25">
      <c r="A158" t="s">
        <v>145</v>
      </c>
      <c r="B158" t="s">
        <v>389</v>
      </c>
      <c r="C158">
        <v>1.2843137254902</v>
      </c>
      <c r="D158">
        <v>0.86</v>
      </c>
      <c r="E158">
        <v>0.69</v>
      </c>
    </row>
    <row r="159" spans="1:5" x14ac:dyDescent="0.25">
      <c r="A159" t="s">
        <v>145</v>
      </c>
      <c r="B159" t="s">
        <v>391</v>
      </c>
      <c r="C159">
        <v>1.2843137254902</v>
      </c>
      <c r="D159">
        <v>0.86</v>
      </c>
      <c r="E159">
        <v>1.64</v>
      </c>
    </row>
    <row r="160" spans="1:5" x14ac:dyDescent="0.25">
      <c r="A160" t="s">
        <v>145</v>
      </c>
      <c r="B160" t="s">
        <v>146</v>
      </c>
      <c r="C160">
        <v>1.2843137254902</v>
      </c>
      <c r="D160">
        <v>0.76</v>
      </c>
      <c r="E160">
        <v>0.83</v>
      </c>
    </row>
    <row r="161" spans="1:5" x14ac:dyDescent="0.25">
      <c r="A161" t="s">
        <v>145</v>
      </c>
      <c r="B161" t="s">
        <v>404</v>
      </c>
      <c r="C161">
        <v>1.2843137254902</v>
      </c>
      <c r="D161">
        <v>0.59</v>
      </c>
      <c r="E161">
        <v>0.49</v>
      </c>
    </row>
    <row r="162" spans="1:5" x14ac:dyDescent="0.25">
      <c r="A162" t="s">
        <v>145</v>
      </c>
      <c r="B162" t="s">
        <v>419</v>
      </c>
      <c r="C162">
        <v>1.2843137254902</v>
      </c>
      <c r="D162">
        <v>0.6</v>
      </c>
      <c r="E162">
        <v>1.03</v>
      </c>
    </row>
    <row r="163" spans="1:5" x14ac:dyDescent="0.25">
      <c r="A163" t="s">
        <v>145</v>
      </c>
      <c r="B163" t="s">
        <v>423</v>
      </c>
      <c r="C163">
        <v>1.2843137254902</v>
      </c>
      <c r="D163">
        <v>1.24</v>
      </c>
      <c r="E163">
        <v>0.83</v>
      </c>
    </row>
    <row r="164" spans="1:5" x14ac:dyDescent="0.25">
      <c r="A164" t="s">
        <v>145</v>
      </c>
      <c r="B164" t="s">
        <v>425</v>
      </c>
      <c r="C164">
        <v>1.2843137254902</v>
      </c>
      <c r="D164">
        <v>0.78</v>
      </c>
      <c r="E164">
        <v>0.86</v>
      </c>
    </row>
    <row r="165" spans="1:5" x14ac:dyDescent="0.25">
      <c r="A165" t="s">
        <v>145</v>
      </c>
      <c r="B165" t="s">
        <v>427</v>
      </c>
      <c r="C165">
        <v>1.2843137254902</v>
      </c>
      <c r="D165">
        <v>1.44</v>
      </c>
      <c r="E165">
        <v>0.69</v>
      </c>
    </row>
    <row r="166" spans="1:5" x14ac:dyDescent="0.25">
      <c r="A166" t="s">
        <v>145</v>
      </c>
      <c r="B166" t="s">
        <v>432</v>
      </c>
      <c r="C166">
        <v>1.2843137254902</v>
      </c>
      <c r="D166">
        <v>0.48</v>
      </c>
      <c r="E166">
        <v>1.31</v>
      </c>
    </row>
    <row r="167" spans="1:5" x14ac:dyDescent="0.25">
      <c r="A167" t="s">
        <v>145</v>
      </c>
      <c r="B167" t="s">
        <v>433</v>
      </c>
      <c r="C167">
        <v>1.2843137254902</v>
      </c>
      <c r="D167">
        <v>0.69</v>
      </c>
      <c r="E167">
        <v>0.69</v>
      </c>
    </row>
    <row r="168" spans="1:5" x14ac:dyDescent="0.25">
      <c r="A168" t="s">
        <v>145</v>
      </c>
      <c r="B168" t="s">
        <v>434</v>
      </c>
      <c r="C168">
        <v>1.2843137254902</v>
      </c>
      <c r="D168">
        <v>0.86</v>
      </c>
      <c r="E168">
        <v>1.29</v>
      </c>
    </row>
    <row r="169" spans="1:5" x14ac:dyDescent="0.25">
      <c r="A169" t="s">
        <v>145</v>
      </c>
      <c r="B169" t="s">
        <v>148</v>
      </c>
      <c r="C169">
        <v>1.2843137254902</v>
      </c>
      <c r="D169">
        <v>0.9</v>
      </c>
      <c r="E169">
        <v>1.03</v>
      </c>
    </row>
    <row r="170" spans="1:5" x14ac:dyDescent="0.25">
      <c r="A170" t="s">
        <v>145</v>
      </c>
      <c r="B170" t="s">
        <v>147</v>
      </c>
      <c r="C170">
        <v>1.2843137254902</v>
      </c>
      <c r="D170">
        <v>1.03</v>
      </c>
      <c r="E170">
        <v>1.29</v>
      </c>
    </row>
    <row r="171" spans="1:5" x14ac:dyDescent="0.25">
      <c r="A171" t="s">
        <v>21</v>
      </c>
      <c r="B171" t="s">
        <v>152</v>
      </c>
      <c r="C171">
        <v>1.34101382488479</v>
      </c>
      <c r="D171">
        <v>1.0900000000000001</v>
      </c>
      <c r="E171">
        <v>1.29</v>
      </c>
    </row>
    <row r="172" spans="1:5" x14ac:dyDescent="0.25">
      <c r="A172" t="s">
        <v>21</v>
      </c>
      <c r="B172" t="s">
        <v>269</v>
      </c>
      <c r="C172">
        <v>1.34101382488479</v>
      </c>
      <c r="D172">
        <v>0.9</v>
      </c>
      <c r="E172">
        <v>0.96</v>
      </c>
    </row>
    <row r="173" spans="1:5" x14ac:dyDescent="0.25">
      <c r="A173" t="s">
        <v>21</v>
      </c>
      <c r="B173" t="s">
        <v>264</v>
      </c>
      <c r="C173">
        <v>1.34101382488479</v>
      </c>
      <c r="D173">
        <v>0.71</v>
      </c>
      <c r="E173">
        <v>1.35</v>
      </c>
    </row>
    <row r="174" spans="1:5" x14ac:dyDescent="0.25">
      <c r="A174" t="s">
        <v>21</v>
      </c>
      <c r="B174" t="s">
        <v>372</v>
      </c>
      <c r="C174">
        <v>1.34101382488479</v>
      </c>
      <c r="D174">
        <v>0.71</v>
      </c>
      <c r="E174">
        <v>1.29</v>
      </c>
    </row>
    <row r="175" spans="1:5" x14ac:dyDescent="0.25">
      <c r="A175" t="s">
        <v>21</v>
      </c>
      <c r="B175" t="s">
        <v>267</v>
      </c>
      <c r="C175">
        <v>1.34101382488479</v>
      </c>
      <c r="D175">
        <v>1</v>
      </c>
      <c r="E175">
        <v>0.94</v>
      </c>
    </row>
    <row r="176" spans="1:5" x14ac:dyDescent="0.25">
      <c r="A176" t="s">
        <v>21</v>
      </c>
      <c r="B176" t="s">
        <v>272</v>
      </c>
      <c r="C176">
        <v>1.34101382488479</v>
      </c>
      <c r="D176">
        <v>1.1299999999999999</v>
      </c>
      <c r="E176">
        <v>0.56999999999999995</v>
      </c>
    </row>
    <row r="177" spans="1:5" x14ac:dyDescent="0.25">
      <c r="A177" t="s">
        <v>21</v>
      </c>
      <c r="B177" t="s">
        <v>397</v>
      </c>
      <c r="C177">
        <v>1.34101382488479</v>
      </c>
      <c r="D177">
        <v>0.64</v>
      </c>
      <c r="E177">
        <v>1.48</v>
      </c>
    </row>
    <row r="178" spans="1:5" x14ac:dyDescent="0.25">
      <c r="A178" t="s">
        <v>21</v>
      </c>
      <c r="B178" t="s">
        <v>274</v>
      </c>
      <c r="C178">
        <v>1.34101382488479</v>
      </c>
      <c r="D178">
        <v>1.41</v>
      </c>
      <c r="E178">
        <v>0.64</v>
      </c>
    </row>
    <row r="179" spans="1:5" x14ac:dyDescent="0.25">
      <c r="A179" t="s">
        <v>21</v>
      </c>
      <c r="B179" t="s">
        <v>150</v>
      </c>
      <c r="C179">
        <v>1.34101382488479</v>
      </c>
      <c r="D179">
        <v>0.85</v>
      </c>
      <c r="E179">
        <v>0.71</v>
      </c>
    </row>
    <row r="180" spans="1:5" x14ac:dyDescent="0.25">
      <c r="A180" t="s">
        <v>21</v>
      </c>
      <c r="B180" t="s">
        <v>275</v>
      </c>
      <c r="C180">
        <v>1.34101382488479</v>
      </c>
      <c r="D180">
        <v>0.84</v>
      </c>
      <c r="E180">
        <v>0.64</v>
      </c>
    </row>
    <row r="181" spans="1:5" x14ac:dyDescent="0.25">
      <c r="A181" t="s">
        <v>21</v>
      </c>
      <c r="B181" t="s">
        <v>23</v>
      </c>
      <c r="C181">
        <v>1.34101382488479</v>
      </c>
      <c r="D181">
        <v>1.1599999999999999</v>
      </c>
      <c r="E181">
        <v>1.0900000000000001</v>
      </c>
    </row>
    <row r="182" spans="1:5" x14ac:dyDescent="0.25">
      <c r="A182" t="s">
        <v>21</v>
      </c>
      <c r="B182" t="s">
        <v>22</v>
      </c>
      <c r="C182">
        <v>1.34101382488479</v>
      </c>
      <c r="D182">
        <v>0.99</v>
      </c>
      <c r="E182">
        <v>1.1299999999999999</v>
      </c>
    </row>
    <row r="183" spans="1:5" x14ac:dyDescent="0.25">
      <c r="A183" t="s">
        <v>21</v>
      </c>
      <c r="B183" t="s">
        <v>266</v>
      </c>
      <c r="C183">
        <v>1.34101382488479</v>
      </c>
      <c r="D183">
        <v>0.57999999999999996</v>
      </c>
      <c r="E183">
        <v>1.22</v>
      </c>
    </row>
    <row r="184" spans="1:5" x14ac:dyDescent="0.25">
      <c r="A184" t="s">
        <v>21</v>
      </c>
      <c r="B184" t="s">
        <v>268</v>
      </c>
      <c r="C184">
        <v>1.34101382488479</v>
      </c>
      <c r="D184">
        <v>0.92</v>
      </c>
      <c r="E184">
        <v>0.49</v>
      </c>
    </row>
    <row r="185" spans="1:5" x14ac:dyDescent="0.25">
      <c r="A185" t="s">
        <v>21</v>
      </c>
      <c r="B185" t="s">
        <v>151</v>
      </c>
      <c r="C185">
        <v>1.34101382488479</v>
      </c>
      <c r="D185">
        <v>0.51</v>
      </c>
      <c r="E185">
        <v>1.35</v>
      </c>
    </row>
    <row r="186" spans="1:5" x14ac:dyDescent="0.25">
      <c r="A186" t="s">
        <v>21</v>
      </c>
      <c r="B186" t="s">
        <v>153</v>
      </c>
      <c r="C186">
        <v>1.34101382488479</v>
      </c>
      <c r="D186">
        <v>1.35</v>
      </c>
      <c r="E186">
        <v>0.57999999999999996</v>
      </c>
    </row>
    <row r="187" spans="1:5" x14ac:dyDescent="0.25">
      <c r="A187" t="s">
        <v>21</v>
      </c>
      <c r="B187" t="s">
        <v>273</v>
      </c>
      <c r="C187">
        <v>1.34101382488479</v>
      </c>
      <c r="D187">
        <v>1.18</v>
      </c>
      <c r="E187">
        <v>1.18</v>
      </c>
    </row>
    <row r="188" spans="1:5" x14ac:dyDescent="0.25">
      <c r="A188" t="s">
        <v>21</v>
      </c>
      <c r="B188" t="s">
        <v>265</v>
      </c>
      <c r="C188">
        <v>1.34101382488479</v>
      </c>
      <c r="D188">
        <v>1.1299999999999999</v>
      </c>
      <c r="E188">
        <v>0.64</v>
      </c>
    </row>
    <row r="189" spans="1:5" x14ac:dyDescent="0.25">
      <c r="A189" t="s">
        <v>21</v>
      </c>
      <c r="B189" t="s">
        <v>271</v>
      </c>
      <c r="C189">
        <v>1.34101382488479</v>
      </c>
      <c r="D189">
        <v>0.71</v>
      </c>
      <c r="E189">
        <v>1.1200000000000001</v>
      </c>
    </row>
    <row r="190" spans="1:5" x14ac:dyDescent="0.25">
      <c r="A190" t="s">
        <v>21</v>
      </c>
      <c r="B190" t="s">
        <v>270</v>
      </c>
      <c r="C190">
        <v>1.34101382488479</v>
      </c>
      <c r="D190">
        <v>1.1599999999999999</v>
      </c>
      <c r="E190">
        <v>1.22</v>
      </c>
    </row>
    <row r="191" spans="1:5" x14ac:dyDescent="0.25">
      <c r="A191" t="s">
        <v>154</v>
      </c>
      <c r="B191" t="s">
        <v>159</v>
      </c>
      <c r="C191">
        <v>1.04566210045662</v>
      </c>
      <c r="D191">
        <v>0.61</v>
      </c>
      <c r="E191">
        <v>1.1499999999999999</v>
      </c>
    </row>
    <row r="192" spans="1:5" x14ac:dyDescent="0.25">
      <c r="A192" t="s">
        <v>154</v>
      </c>
      <c r="B192" t="s">
        <v>161</v>
      </c>
      <c r="C192">
        <v>1.04566210045662</v>
      </c>
      <c r="D192">
        <v>0.94</v>
      </c>
      <c r="E192">
        <v>0.88</v>
      </c>
    </row>
    <row r="193" spans="1:5" x14ac:dyDescent="0.25">
      <c r="A193" t="s">
        <v>154</v>
      </c>
      <c r="B193" t="s">
        <v>163</v>
      </c>
      <c r="C193">
        <v>1.04566210045662</v>
      </c>
      <c r="D193">
        <v>1.01</v>
      </c>
      <c r="E193">
        <v>1.1499999999999999</v>
      </c>
    </row>
    <row r="194" spans="1:5" x14ac:dyDescent="0.25">
      <c r="A194" t="s">
        <v>154</v>
      </c>
      <c r="B194" t="s">
        <v>160</v>
      </c>
      <c r="C194">
        <v>1.04566210045662</v>
      </c>
      <c r="D194">
        <v>0.81</v>
      </c>
      <c r="E194">
        <v>1.1499999999999999</v>
      </c>
    </row>
    <row r="195" spans="1:5" x14ac:dyDescent="0.25">
      <c r="A195" t="s">
        <v>154</v>
      </c>
      <c r="B195" t="s">
        <v>165</v>
      </c>
      <c r="C195">
        <v>1.04566210045662</v>
      </c>
      <c r="D195">
        <v>0.89</v>
      </c>
      <c r="E195">
        <v>1.26</v>
      </c>
    </row>
    <row r="196" spans="1:5" x14ac:dyDescent="0.25">
      <c r="A196" t="s">
        <v>154</v>
      </c>
      <c r="B196" t="s">
        <v>164</v>
      </c>
      <c r="C196">
        <v>1.04566210045662</v>
      </c>
      <c r="D196">
        <v>0.47</v>
      </c>
      <c r="E196">
        <v>1.1499999999999999</v>
      </c>
    </row>
    <row r="197" spans="1:5" x14ac:dyDescent="0.25">
      <c r="A197" t="s">
        <v>154</v>
      </c>
      <c r="B197" t="s">
        <v>167</v>
      </c>
      <c r="C197">
        <v>1.04566210045662</v>
      </c>
      <c r="D197">
        <v>0.81</v>
      </c>
      <c r="E197">
        <v>0.54</v>
      </c>
    </row>
    <row r="198" spans="1:5" x14ac:dyDescent="0.25">
      <c r="A198" t="s">
        <v>154</v>
      </c>
      <c r="B198" t="s">
        <v>168</v>
      </c>
      <c r="C198">
        <v>1.04566210045662</v>
      </c>
      <c r="D198">
        <v>0.4</v>
      </c>
      <c r="E198">
        <v>1.21</v>
      </c>
    </row>
    <row r="199" spans="1:5" x14ac:dyDescent="0.25">
      <c r="A199" t="s">
        <v>154</v>
      </c>
      <c r="B199" t="s">
        <v>156</v>
      </c>
      <c r="C199">
        <v>1.04566210045662</v>
      </c>
      <c r="D199">
        <v>0.49</v>
      </c>
      <c r="E199">
        <v>0.8</v>
      </c>
    </row>
    <row r="200" spans="1:5" x14ac:dyDescent="0.25">
      <c r="A200" t="s">
        <v>154</v>
      </c>
      <c r="B200" t="s">
        <v>169</v>
      </c>
      <c r="C200">
        <v>1.04566210045662</v>
      </c>
      <c r="D200">
        <v>0.81</v>
      </c>
      <c r="E200">
        <v>1.08</v>
      </c>
    </row>
    <row r="201" spans="1:5" x14ac:dyDescent="0.25">
      <c r="A201" t="s">
        <v>154</v>
      </c>
      <c r="B201" t="s">
        <v>162</v>
      </c>
      <c r="C201">
        <v>1.04566210045662</v>
      </c>
      <c r="D201">
        <v>0.68</v>
      </c>
      <c r="E201">
        <v>1.05</v>
      </c>
    </row>
    <row r="202" spans="1:5" x14ac:dyDescent="0.25">
      <c r="A202" t="s">
        <v>154</v>
      </c>
      <c r="B202" t="s">
        <v>170</v>
      </c>
      <c r="C202">
        <v>1.04566210045662</v>
      </c>
      <c r="D202">
        <v>0.54</v>
      </c>
      <c r="E202">
        <v>0.81</v>
      </c>
    </row>
    <row r="203" spans="1:5" x14ac:dyDescent="0.25">
      <c r="A203" t="s">
        <v>154</v>
      </c>
      <c r="B203" t="s">
        <v>166</v>
      </c>
      <c r="C203">
        <v>1.04566210045662</v>
      </c>
      <c r="D203">
        <v>0.81</v>
      </c>
      <c r="E203">
        <v>1.48</v>
      </c>
    </row>
    <row r="204" spans="1:5" x14ac:dyDescent="0.25">
      <c r="A204" t="s">
        <v>154</v>
      </c>
      <c r="B204" t="s">
        <v>174</v>
      </c>
      <c r="C204">
        <v>1.04566210045662</v>
      </c>
      <c r="D204">
        <v>0.94</v>
      </c>
      <c r="E204">
        <v>0.88</v>
      </c>
    </row>
    <row r="205" spans="1:5" x14ac:dyDescent="0.25">
      <c r="A205" t="s">
        <v>154</v>
      </c>
      <c r="B205" t="s">
        <v>172</v>
      </c>
      <c r="C205">
        <v>1.04566210045662</v>
      </c>
      <c r="D205">
        <v>0.62</v>
      </c>
      <c r="E205">
        <v>1.3</v>
      </c>
    </row>
    <row r="206" spans="1:5" x14ac:dyDescent="0.25">
      <c r="A206" t="s">
        <v>154</v>
      </c>
      <c r="B206" t="s">
        <v>171</v>
      </c>
      <c r="C206">
        <v>1.04566210045662</v>
      </c>
      <c r="D206">
        <v>0.74</v>
      </c>
      <c r="E206">
        <v>1.19</v>
      </c>
    </row>
    <row r="207" spans="1:5" x14ac:dyDescent="0.25">
      <c r="A207" t="s">
        <v>154</v>
      </c>
      <c r="B207" t="s">
        <v>158</v>
      </c>
      <c r="C207">
        <v>1.04566210045662</v>
      </c>
      <c r="D207">
        <v>0.67</v>
      </c>
      <c r="E207">
        <v>0.47</v>
      </c>
    </row>
    <row r="208" spans="1:5" x14ac:dyDescent="0.25">
      <c r="A208" t="s">
        <v>154</v>
      </c>
      <c r="B208" t="s">
        <v>155</v>
      </c>
      <c r="C208">
        <v>1.04566210045662</v>
      </c>
      <c r="D208">
        <v>1.41</v>
      </c>
      <c r="E208">
        <v>0.74</v>
      </c>
    </row>
    <row r="209" spans="1:5" x14ac:dyDescent="0.25">
      <c r="A209" t="s">
        <v>154</v>
      </c>
      <c r="B209" t="s">
        <v>157</v>
      </c>
      <c r="C209">
        <v>1.04566210045662</v>
      </c>
      <c r="D209">
        <v>0.88</v>
      </c>
      <c r="E209">
        <v>0.61</v>
      </c>
    </row>
    <row r="210" spans="1:5" x14ac:dyDescent="0.25">
      <c r="A210" t="s">
        <v>154</v>
      </c>
      <c r="B210" t="s">
        <v>173</v>
      </c>
      <c r="C210">
        <v>1.04566210045662</v>
      </c>
      <c r="D210">
        <v>1.1100000000000001</v>
      </c>
      <c r="E210">
        <v>1.1100000000000001</v>
      </c>
    </row>
    <row r="211" spans="1:5" x14ac:dyDescent="0.25">
      <c r="A211" t="s">
        <v>175</v>
      </c>
      <c r="B211" t="s">
        <v>284</v>
      </c>
      <c r="C211">
        <v>1.0797101449275399</v>
      </c>
      <c r="D211">
        <v>1.28</v>
      </c>
      <c r="E211">
        <v>0.85</v>
      </c>
    </row>
    <row r="212" spans="1:5" x14ac:dyDescent="0.25">
      <c r="A212" t="s">
        <v>175</v>
      </c>
      <c r="B212" t="s">
        <v>179</v>
      </c>
      <c r="C212">
        <v>1.0797101449275399</v>
      </c>
      <c r="D212">
        <v>0.77</v>
      </c>
      <c r="E212">
        <v>0.68</v>
      </c>
    </row>
    <row r="213" spans="1:5" x14ac:dyDescent="0.25">
      <c r="A213" t="s">
        <v>175</v>
      </c>
      <c r="B213" t="s">
        <v>282</v>
      </c>
      <c r="C213">
        <v>1.0797101449275399</v>
      </c>
      <c r="D213">
        <v>1.1100000000000001</v>
      </c>
      <c r="E213">
        <v>0.51</v>
      </c>
    </row>
    <row r="214" spans="1:5" x14ac:dyDescent="0.25">
      <c r="A214" t="s">
        <v>175</v>
      </c>
      <c r="B214" t="s">
        <v>176</v>
      </c>
      <c r="C214">
        <v>1.0797101449275399</v>
      </c>
      <c r="D214">
        <v>0.85</v>
      </c>
      <c r="E214">
        <v>1.02</v>
      </c>
    </row>
    <row r="215" spans="1:5" x14ac:dyDescent="0.25">
      <c r="A215" t="s">
        <v>175</v>
      </c>
      <c r="B215" t="s">
        <v>285</v>
      </c>
      <c r="C215">
        <v>1.0797101449275399</v>
      </c>
      <c r="D215">
        <v>0.6</v>
      </c>
      <c r="E215">
        <v>1.1100000000000001</v>
      </c>
    </row>
    <row r="216" spans="1:5" x14ac:dyDescent="0.25">
      <c r="A216" t="s">
        <v>175</v>
      </c>
      <c r="B216" t="s">
        <v>277</v>
      </c>
      <c r="C216">
        <v>1.0797101449275399</v>
      </c>
      <c r="D216">
        <v>0.94</v>
      </c>
      <c r="E216">
        <v>1.02</v>
      </c>
    </row>
    <row r="217" spans="1:5" x14ac:dyDescent="0.25">
      <c r="A217" t="s">
        <v>175</v>
      </c>
      <c r="B217" t="s">
        <v>281</v>
      </c>
      <c r="C217">
        <v>1.0797101449275399</v>
      </c>
      <c r="D217">
        <v>0.32</v>
      </c>
      <c r="E217">
        <v>1.38</v>
      </c>
    </row>
    <row r="218" spans="1:5" x14ac:dyDescent="0.25">
      <c r="A218" t="s">
        <v>175</v>
      </c>
      <c r="B218" t="s">
        <v>178</v>
      </c>
      <c r="C218">
        <v>1.0797101449275399</v>
      </c>
      <c r="D218">
        <v>0.51</v>
      </c>
      <c r="E218">
        <v>1.62</v>
      </c>
    </row>
    <row r="219" spans="1:5" x14ac:dyDescent="0.25">
      <c r="A219" t="s">
        <v>175</v>
      </c>
      <c r="B219" t="s">
        <v>278</v>
      </c>
      <c r="C219">
        <v>1.0797101449275399</v>
      </c>
      <c r="D219">
        <v>0.85</v>
      </c>
      <c r="E219">
        <v>1.1399999999999999</v>
      </c>
    </row>
    <row r="220" spans="1:5" x14ac:dyDescent="0.25">
      <c r="A220" t="s">
        <v>175</v>
      </c>
      <c r="B220" t="s">
        <v>276</v>
      </c>
      <c r="C220">
        <v>1.0797101449275399</v>
      </c>
      <c r="D220">
        <v>1.96</v>
      </c>
      <c r="E220">
        <v>0.51</v>
      </c>
    </row>
    <row r="221" spans="1:5" x14ac:dyDescent="0.25">
      <c r="A221" t="s">
        <v>175</v>
      </c>
      <c r="B221" t="s">
        <v>279</v>
      </c>
      <c r="C221">
        <v>1.0797101449275399</v>
      </c>
      <c r="D221">
        <v>1.28</v>
      </c>
      <c r="E221">
        <v>0.94</v>
      </c>
    </row>
    <row r="222" spans="1:5" x14ac:dyDescent="0.25">
      <c r="A222" t="s">
        <v>175</v>
      </c>
      <c r="B222" t="s">
        <v>283</v>
      </c>
      <c r="C222">
        <v>1.0797101449275399</v>
      </c>
      <c r="D222">
        <v>1.02</v>
      </c>
      <c r="E222">
        <v>0.68</v>
      </c>
    </row>
    <row r="223" spans="1:5" x14ac:dyDescent="0.25">
      <c r="A223" t="s">
        <v>175</v>
      </c>
      <c r="B223" t="s">
        <v>177</v>
      </c>
      <c r="C223">
        <v>1.0797101449275399</v>
      </c>
      <c r="D223">
        <v>0.17</v>
      </c>
      <c r="E223">
        <v>1.28</v>
      </c>
    </row>
    <row r="224" spans="1:5" x14ac:dyDescent="0.25">
      <c r="A224" t="s">
        <v>175</v>
      </c>
      <c r="B224" t="s">
        <v>280</v>
      </c>
      <c r="C224">
        <v>1.0797101449275399</v>
      </c>
      <c r="D224">
        <v>1.08</v>
      </c>
      <c r="E224">
        <v>1.32</v>
      </c>
    </row>
    <row r="225" spans="1:5" x14ac:dyDescent="0.25">
      <c r="A225" t="s">
        <v>24</v>
      </c>
      <c r="B225" t="s">
        <v>292</v>
      </c>
      <c r="C225">
        <v>1.46</v>
      </c>
      <c r="D225">
        <v>1.37</v>
      </c>
      <c r="E225">
        <v>0.81</v>
      </c>
    </row>
    <row r="226" spans="1:5" x14ac:dyDescent="0.25">
      <c r="A226" t="s">
        <v>24</v>
      </c>
      <c r="B226" t="s">
        <v>289</v>
      </c>
      <c r="C226">
        <v>1.46</v>
      </c>
      <c r="D226">
        <v>0.75</v>
      </c>
      <c r="E226">
        <v>1.25</v>
      </c>
    </row>
    <row r="227" spans="1:5" x14ac:dyDescent="0.25">
      <c r="A227" t="s">
        <v>24</v>
      </c>
      <c r="B227" t="s">
        <v>180</v>
      </c>
      <c r="C227">
        <v>1.46</v>
      </c>
      <c r="D227">
        <v>0.44</v>
      </c>
      <c r="E227">
        <v>1</v>
      </c>
    </row>
    <row r="228" spans="1:5" x14ac:dyDescent="0.25">
      <c r="A228" t="s">
        <v>24</v>
      </c>
      <c r="B228" t="s">
        <v>326</v>
      </c>
      <c r="C228">
        <v>1.46</v>
      </c>
      <c r="D228">
        <v>0.69</v>
      </c>
      <c r="E228">
        <v>1.19</v>
      </c>
    </row>
    <row r="229" spans="1:5" x14ac:dyDescent="0.25">
      <c r="A229" t="s">
        <v>24</v>
      </c>
      <c r="B229" t="s">
        <v>288</v>
      </c>
      <c r="C229">
        <v>1.46</v>
      </c>
      <c r="D229">
        <v>0.56000000000000005</v>
      </c>
      <c r="E229">
        <v>1.62</v>
      </c>
    </row>
    <row r="230" spans="1:5" x14ac:dyDescent="0.25">
      <c r="A230" t="s">
        <v>24</v>
      </c>
      <c r="B230" t="s">
        <v>287</v>
      </c>
      <c r="C230">
        <v>1.46</v>
      </c>
      <c r="D230">
        <v>0.62</v>
      </c>
      <c r="E230">
        <v>1.37</v>
      </c>
    </row>
    <row r="231" spans="1:5" x14ac:dyDescent="0.25">
      <c r="A231" t="s">
        <v>24</v>
      </c>
      <c r="B231" t="s">
        <v>293</v>
      </c>
      <c r="C231">
        <v>1.46</v>
      </c>
      <c r="D231">
        <v>0.5</v>
      </c>
      <c r="E231">
        <v>0.87</v>
      </c>
    </row>
    <row r="232" spans="1:5" x14ac:dyDescent="0.25">
      <c r="A232" t="s">
        <v>24</v>
      </c>
      <c r="B232" t="s">
        <v>294</v>
      </c>
      <c r="C232">
        <v>1.46</v>
      </c>
      <c r="D232">
        <v>1.25</v>
      </c>
      <c r="E232">
        <v>0.62</v>
      </c>
    </row>
    <row r="233" spans="1:5" x14ac:dyDescent="0.25">
      <c r="A233" t="s">
        <v>24</v>
      </c>
      <c r="B233" t="s">
        <v>295</v>
      </c>
      <c r="C233">
        <v>1.46</v>
      </c>
      <c r="D233">
        <v>1.31</v>
      </c>
      <c r="E233">
        <v>0.62</v>
      </c>
    </row>
    <row r="234" spans="1:5" x14ac:dyDescent="0.25">
      <c r="A234" t="s">
        <v>24</v>
      </c>
      <c r="B234" t="s">
        <v>25</v>
      </c>
      <c r="C234">
        <v>1.46</v>
      </c>
      <c r="D234">
        <v>1.19</v>
      </c>
      <c r="E234">
        <v>0.81</v>
      </c>
    </row>
    <row r="235" spans="1:5" x14ac:dyDescent="0.25">
      <c r="A235" t="s">
        <v>24</v>
      </c>
      <c r="B235" t="s">
        <v>327</v>
      </c>
      <c r="C235">
        <v>1.46</v>
      </c>
      <c r="D235">
        <v>1.31</v>
      </c>
      <c r="E235">
        <v>0.5</v>
      </c>
    </row>
    <row r="236" spans="1:5" x14ac:dyDescent="0.25">
      <c r="A236" t="s">
        <v>24</v>
      </c>
      <c r="B236" t="s">
        <v>286</v>
      </c>
      <c r="C236">
        <v>1.46</v>
      </c>
      <c r="D236">
        <v>1</v>
      </c>
      <c r="E236">
        <v>0.75</v>
      </c>
    </row>
    <row r="237" spans="1:5" x14ac:dyDescent="0.25">
      <c r="A237" t="s">
        <v>24</v>
      </c>
      <c r="B237" t="s">
        <v>291</v>
      </c>
      <c r="C237">
        <v>1.46</v>
      </c>
      <c r="D237">
        <v>0.69</v>
      </c>
      <c r="E237">
        <v>1.44</v>
      </c>
    </row>
    <row r="238" spans="1:5" x14ac:dyDescent="0.25">
      <c r="A238" t="s">
        <v>24</v>
      </c>
      <c r="B238" t="s">
        <v>26</v>
      </c>
      <c r="C238">
        <v>1.46</v>
      </c>
      <c r="D238">
        <v>1.1100000000000001</v>
      </c>
      <c r="E238">
        <v>1.18</v>
      </c>
    </row>
    <row r="239" spans="1:5" x14ac:dyDescent="0.25">
      <c r="A239" t="s">
        <v>24</v>
      </c>
      <c r="B239" t="s">
        <v>184</v>
      </c>
      <c r="C239">
        <v>1.46</v>
      </c>
      <c r="D239">
        <v>0.81</v>
      </c>
      <c r="E239">
        <v>0.94</v>
      </c>
    </row>
    <row r="240" spans="1:5" x14ac:dyDescent="0.25">
      <c r="A240" t="s">
        <v>24</v>
      </c>
      <c r="B240" t="s">
        <v>290</v>
      </c>
      <c r="C240">
        <v>1.46</v>
      </c>
      <c r="D240">
        <v>1.1399999999999999</v>
      </c>
      <c r="E240">
        <v>1.02</v>
      </c>
    </row>
    <row r="241" spans="1:5" x14ac:dyDescent="0.25">
      <c r="A241" t="s">
        <v>24</v>
      </c>
      <c r="B241" t="s">
        <v>183</v>
      </c>
      <c r="C241">
        <v>1.46</v>
      </c>
      <c r="D241">
        <v>1</v>
      </c>
      <c r="E241">
        <v>1.1200000000000001</v>
      </c>
    </row>
    <row r="242" spans="1:5" x14ac:dyDescent="0.25">
      <c r="A242" t="s">
        <v>24</v>
      </c>
      <c r="B242" t="s">
        <v>182</v>
      </c>
      <c r="C242">
        <v>1.46</v>
      </c>
      <c r="D242">
        <v>0.94</v>
      </c>
      <c r="E242">
        <v>1.19</v>
      </c>
    </row>
    <row r="243" spans="1:5" x14ac:dyDescent="0.25">
      <c r="A243" t="s">
        <v>24</v>
      </c>
      <c r="B243" t="s">
        <v>185</v>
      </c>
      <c r="C243">
        <v>1.46</v>
      </c>
      <c r="D243">
        <v>0.87</v>
      </c>
      <c r="E243">
        <v>1</v>
      </c>
    </row>
    <row r="244" spans="1:5" x14ac:dyDescent="0.25">
      <c r="A244" t="s">
        <v>24</v>
      </c>
      <c r="B244" t="s">
        <v>181</v>
      </c>
      <c r="C244">
        <v>1.46</v>
      </c>
      <c r="D244">
        <v>0.69</v>
      </c>
      <c r="E244">
        <v>0.69</v>
      </c>
    </row>
    <row r="245" spans="1:5" x14ac:dyDescent="0.25">
      <c r="A245" t="s">
        <v>27</v>
      </c>
      <c r="B245" t="s">
        <v>187</v>
      </c>
      <c r="C245">
        <v>1.0703517587939699</v>
      </c>
      <c r="D245">
        <v>0.61</v>
      </c>
      <c r="E245">
        <v>1.22</v>
      </c>
    </row>
    <row r="246" spans="1:5" x14ac:dyDescent="0.25">
      <c r="A246" t="s">
        <v>27</v>
      </c>
      <c r="B246" t="s">
        <v>191</v>
      </c>
      <c r="C246">
        <v>1.0703517587939699</v>
      </c>
      <c r="D246">
        <v>0.84</v>
      </c>
      <c r="E246">
        <v>1.22</v>
      </c>
    </row>
    <row r="247" spans="1:5" x14ac:dyDescent="0.25">
      <c r="A247" t="s">
        <v>27</v>
      </c>
      <c r="B247" t="s">
        <v>28</v>
      </c>
      <c r="C247">
        <v>1.0703517587939699</v>
      </c>
      <c r="D247">
        <v>0.84</v>
      </c>
      <c r="E247">
        <v>0.61</v>
      </c>
    </row>
    <row r="248" spans="1:5" x14ac:dyDescent="0.25">
      <c r="A248" t="s">
        <v>27</v>
      </c>
      <c r="B248" t="s">
        <v>186</v>
      </c>
      <c r="C248">
        <v>1.0703517587939699</v>
      </c>
      <c r="D248">
        <v>1.06</v>
      </c>
      <c r="E248">
        <v>0.84</v>
      </c>
    </row>
    <row r="249" spans="1:5" x14ac:dyDescent="0.25">
      <c r="A249" t="s">
        <v>27</v>
      </c>
      <c r="B249" t="s">
        <v>189</v>
      </c>
      <c r="C249">
        <v>1.0703517587939699</v>
      </c>
      <c r="D249">
        <v>0.84</v>
      </c>
      <c r="E249">
        <v>0.61</v>
      </c>
    </row>
    <row r="250" spans="1:5" x14ac:dyDescent="0.25">
      <c r="A250" t="s">
        <v>27</v>
      </c>
      <c r="B250" t="s">
        <v>297</v>
      </c>
      <c r="C250">
        <v>1.0703517587939699</v>
      </c>
      <c r="D250">
        <v>0.76</v>
      </c>
      <c r="E250">
        <v>0.84</v>
      </c>
    </row>
    <row r="251" spans="1:5" x14ac:dyDescent="0.25">
      <c r="A251" t="s">
        <v>27</v>
      </c>
      <c r="B251" t="s">
        <v>298</v>
      </c>
      <c r="C251">
        <v>1.0703517587939699</v>
      </c>
      <c r="D251">
        <v>1.44</v>
      </c>
      <c r="E251">
        <v>0.84</v>
      </c>
    </row>
    <row r="252" spans="1:5" x14ac:dyDescent="0.25">
      <c r="A252" t="s">
        <v>27</v>
      </c>
      <c r="B252" t="s">
        <v>31</v>
      </c>
      <c r="C252">
        <v>1.0703517587939699</v>
      </c>
      <c r="D252">
        <v>0.93</v>
      </c>
      <c r="E252">
        <v>0.84</v>
      </c>
    </row>
    <row r="253" spans="1:5" x14ac:dyDescent="0.25">
      <c r="A253" t="s">
        <v>27</v>
      </c>
      <c r="B253" t="s">
        <v>195</v>
      </c>
      <c r="C253">
        <v>1.0703517587939699</v>
      </c>
      <c r="D253">
        <v>1.1399999999999999</v>
      </c>
      <c r="E253">
        <v>0.84</v>
      </c>
    </row>
    <row r="254" spans="1:5" x14ac:dyDescent="0.25">
      <c r="A254" t="s">
        <v>27</v>
      </c>
      <c r="B254" t="s">
        <v>188</v>
      </c>
      <c r="C254">
        <v>1.0703517587939699</v>
      </c>
      <c r="D254">
        <v>0.83</v>
      </c>
      <c r="E254">
        <v>0.69</v>
      </c>
    </row>
    <row r="255" spans="1:5" x14ac:dyDescent="0.25">
      <c r="A255" t="s">
        <v>27</v>
      </c>
      <c r="B255" t="s">
        <v>296</v>
      </c>
      <c r="C255">
        <v>1.0703517587939699</v>
      </c>
      <c r="D255">
        <v>0.46</v>
      </c>
      <c r="E255">
        <v>1.52</v>
      </c>
    </row>
    <row r="256" spans="1:5" x14ac:dyDescent="0.25">
      <c r="A256" t="s">
        <v>27</v>
      </c>
      <c r="B256" t="s">
        <v>190</v>
      </c>
      <c r="C256">
        <v>1.0703517587939699</v>
      </c>
      <c r="D256">
        <v>1.22</v>
      </c>
      <c r="E256">
        <v>1.67</v>
      </c>
    </row>
    <row r="257" spans="1:5" x14ac:dyDescent="0.25">
      <c r="A257" t="s">
        <v>27</v>
      </c>
      <c r="B257" t="s">
        <v>192</v>
      </c>
      <c r="C257">
        <v>1.0703517587939699</v>
      </c>
      <c r="D257">
        <v>0.61</v>
      </c>
      <c r="E257">
        <v>0.38</v>
      </c>
    </row>
    <row r="258" spans="1:5" x14ac:dyDescent="0.25">
      <c r="A258" t="s">
        <v>27</v>
      </c>
      <c r="B258" t="s">
        <v>329</v>
      </c>
      <c r="C258">
        <v>1.0703517587939699</v>
      </c>
      <c r="D258">
        <v>0.46</v>
      </c>
      <c r="E258">
        <v>1.6</v>
      </c>
    </row>
    <row r="259" spans="1:5" x14ac:dyDescent="0.25">
      <c r="A259" t="s">
        <v>27</v>
      </c>
      <c r="B259" t="s">
        <v>194</v>
      </c>
      <c r="C259">
        <v>1.0703517587939699</v>
      </c>
      <c r="D259">
        <v>0.61</v>
      </c>
      <c r="E259">
        <v>1.1399999999999999</v>
      </c>
    </row>
    <row r="260" spans="1:5" x14ac:dyDescent="0.25">
      <c r="A260" t="s">
        <v>27</v>
      </c>
      <c r="B260" t="s">
        <v>299</v>
      </c>
      <c r="C260">
        <v>1.0703517587939699</v>
      </c>
      <c r="D260">
        <v>0.53</v>
      </c>
      <c r="E260">
        <v>1.22</v>
      </c>
    </row>
    <row r="261" spans="1:5" x14ac:dyDescent="0.25">
      <c r="A261" t="s">
        <v>27</v>
      </c>
      <c r="B261" t="s">
        <v>328</v>
      </c>
      <c r="C261">
        <v>1.0703517587939699</v>
      </c>
      <c r="D261">
        <v>0.68</v>
      </c>
      <c r="E261">
        <v>0.84</v>
      </c>
    </row>
    <row r="262" spans="1:5" x14ac:dyDescent="0.25">
      <c r="A262" t="s">
        <v>27</v>
      </c>
      <c r="B262" t="s">
        <v>193</v>
      </c>
      <c r="C262">
        <v>1.0703517587939699</v>
      </c>
      <c r="D262">
        <v>0.76</v>
      </c>
      <c r="E262">
        <v>0.76</v>
      </c>
    </row>
    <row r="263" spans="1:5" x14ac:dyDescent="0.25">
      <c r="A263" t="s">
        <v>27</v>
      </c>
      <c r="B263" t="s">
        <v>30</v>
      </c>
      <c r="C263">
        <v>1.0703517587939699</v>
      </c>
      <c r="D263">
        <v>1.06</v>
      </c>
      <c r="E263">
        <v>1.22</v>
      </c>
    </row>
    <row r="264" spans="1:5" x14ac:dyDescent="0.25">
      <c r="A264" t="s">
        <v>27</v>
      </c>
      <c r="B264" t="s">
        <v>29</v>
      </c>
      <c r="C264">
        <v>1.0703517587939699</v>
      </c>
      <c r="D264">
        <v>0.59</v>
      </c>
      <c r="E264">
        <v>1.18</v>
      </c>
    </row>
    <row r="265" spans="1:5" x14ac:dyDescent="0.25">
      <c r="A265" t="s">
        <v>196</v>
      </c>
      <c r="B265" t="s">
        <v>205</v>
      </c>
      <c r="C265">
        <v>1.51111111111111</v>
      </c>
      <c r="D265">
        <v>1.62</v>
      </c>
      <c r="E265">
        <v>1.06</v>
      </c>
    </row>
    <row r="266" spans="1:5" x14ac:dyDescent="0.25">
      <c r="A266" t="s">
        <v>196</v>
      </c>
      <c r="B266" t="s">
        <v>306</v>
      </c>
      <c r="C266">
        <v>1.51111111111111</v>
      </c>
      <c r="D266">
        <v>2.19</v>
      </c>
      <c r="E266">
        <v>0.37</v>
      </c>
    </row>
    <row r="267" spans="1:5" x14ac:dyDescent="0.25">
      <c r="A267" t="s">
        <v>196</v>
      </c>
      <c r="B267" t="s">
        <v>206</v>
      </c>
      <c r="C267">
        <v>1.51111111111111</v>
      </c>
      <c r="D267">
        <v>0.5</v>
      </c>
      <c r="E267">
        <v>1.5</v>
      </c>
    </row>
    <row r="268" spans="1:5" x14ac:dyDescent="0.25">
      <c r="A268" t="s">
        <v>196</v>
      </c>
      <c r="B268" t="s">
        <v>197</v>
      </c>
      <c r="C268">
        <v>1.51111111111111</v>
      </c>
      <c r="D268">
        <v>0.25</v>
      </c>
      <c r="E268">
        <v>1.19</v>
      </c>
    </row>
    <row r="269" spans="1:5" x14ac:dyDescent="0.25">
      <c r="A269" t="s">
        <v>196</v>
      </c>
      <c r="B269" t="s">
        <v>307</v>
      </c>
      <c r="C269">
        <v>1.51111111111111</v>
      </c>
      <c r="D269">
        <v>1.19</v>
      </c>
      <c r="E269">
        <v>0.69</v>
      </c>
    </row>
    <row r="270" spans="1:5" x14ac:dyDescent="0.25">
      <c r="A270" t="s">
        <v>196</v>
      </c>
      <c r="B270" t="s">
        <v>204</v>
      </c>
      <c r="C270">
        <v>1.51111111111111</v>
      </c>
      <c r="D270">
        <v>0.87</v>
      </c>
      <c r="E270">
        <v>1.06</v>
      </c>
    </row>
    <row r="271" spans="1:5" x14ac:dyDescent="0.25">
      <c r="A271" t="s">
        <v>196</v>
      </c>
      <c r="B271" t="s">
        <v>302</v>
      </c>
      <c r="C271">
        <v>1.51111111111111</v>
      </c>
      <c r="D271">
        <v>0.94</v>
      </c>
      <c r="E271">
        <v>0.94</v>
      </c>
    </row>
    <row r="272" spans="1:5" x14ac:dyDescent="0.25">
      <c r="A272" t="s">
        <v>196</v>
      </c>
      <c r="B272" t="s">
        <v>305</v>
      </c>
      <c r="C272">
        <v>1.51111111111111</v>
      </c>
      <c r="D272">
        <v>0.74</v>
      </c>
      <c r="E272">
        <v>0.91</v>
      </c>
    </row>
    <row r="273" spans="1:5" x14ac:dyDescent="0.25">
      <c r="A273" t="s">
        <v>196</v>
      </c>
      <c r="B273" t="s">
        <v>202</v>
      </c>
      <c r="C273">
        <v>1.51111111111111</v>
      </c>
      <c r="D273">
        <v>0.5</v>
      </c>
      <c r="E273">
        <v>1.31</v>
      </c>
    </row>
    <row r="274" spans="1:5" x14ac:dyDescent="0.25">
      <c r="A274" t="s">
        <v>196</v>
      </c>
      <c r="B274" t="s">
        <v>200</v>
      </c>
      <c r="C274">
        <v>1.51111111111111</v>
      </c>
      <c r="D274">
        <v>1.42</v>
      </c>
      <c r="E274">
        <v>0.91</v>
      </c>
    </row>
    <row r="275" spans="1:5" x14ac:dyDescent="0.25">
      <c r="A275" t="s">
        <v>196</v>
      </c>
      <c r="B275" t="s">
        <v>199</v>
      </c>
      <c r="C275">
        <v>1.51111111111111</v>
      </c>
      <c r="D275">
        <v>0.62</v>
      </c>
      <c r="E275">
        <v>0.69</v>
      </c>
    </row>
    <row r="276" spans="1:5" x14ac:dyDescent="0.25">
      <c r="A276" t="s">
        <v>196</v>
      </c>
      <c r="B276" t="s">
        <v>303</v>
      </c>
      <c r="C276">
        <v>1.51111111111111</v>
      </c>
      <c r="D276">
        <v>1.32</v>
      </c>
      <c r="E276">
        <v>0.69</v>
      </c>
    </row>
    <row r="277" spans="1:5" x14ac:dyDescent="0.25">
      <c r="A277" t="s">
        <v>196</v>
      </c>
      <c r="B277" t="s">
        <v>201</v>
      </c>
      <c r="C277">
        <v>1.51111111111111</v>
      </c>
      <c r="D277">
        <v>0.62</v>
      </c>
      <c r="E277">
        <v>0.83</v>
      </c>
    </row>
    <row r="278" spans="1:5" x14ac:dyDescent="0.25">
      <c r="A278" t="s">
        <v>196</v>
      </c>
      <c r="B278" t="s">
        <v>304</v>
      </c>
      <c r="C278">
        <v>1.51111111111111</v>
      </c>
      <c r="D278">
        <v>1.19</v>
      </c>
      <c r="E278">
        <v>1.31</v>
      </c>
    </row>
    <row r="279" spans="1:5" x14ac:dyDescent="0.25">
      <c r="A279" t="s">
        <v>196</v>
      </c>
      <c r="B279" t="s">
        <v>198</v>
      </c>
      <c r="C279">
        <v>1.51111111111111</v>
      </c>
      <c r="D279">
        <v>1.06</v>
      </c>
      <c r="E279">
        <v>0.87</v>
      </c>
    </row>
    <row r="280" spans="1:5" x14ac:dyDescent="0.25">
      <c r="A280" t="s">
        <v>196</v>
      </c>
      <c r="B280" t="s">
        <v>300</v>
      </c>
      <c r="C280">
        <v>1.51111111111111</v>
      </c>
      <c r="D280">
        <v>0.44</v>
      </c>
      <c r="E280">
        <v>1.06</v>
      </c>
    </row>
    <row r="281" spans="1:5" x14ac:dyDescent="0.25">
      <c r="A281" t="s">
        <v>196</v>
      </c>
      <c r="B281" t="s">
        <v>301</v>
      </c>
      <c r="C281">
        <v>1.51111111111111</v>
      </c>
      <c r="D281">
        <v>0.56000000000000005</v>
      </c>
      <c r="E281">
        <v>1.31</v>
      </c>
    </row>
    <row r="282" spans="1:5" x14ac:dyDescent="0.25">
      <c r="A282" t="s">
        <v>196</v>
      </c>
      <c r="B282" t="s">
        <v>203</v>
      </c>
      <c r="C282">
        <v>1.51111111111111</v>
      </c>
      <c r="D282">
        <v>0.94</v>
      </c>
      <c r="E282">
        <v>1.25</v>
      </c>
    </row>
    <row r="283" spans="1:5" x14ac:dyDescent="0.25">
      <c r="A283" t="s">
        <v>32</v>
      </c>
      <c r="B283" t="s">
        <v>331</v>
      </c>
      <c r="C283">
        <v>1.12676056338028</v>
      </c>
      <c r="D283">
        <v>0.1</v>
      </c>
      <c r="E283">
        <v>0.59</v>
      </c>
    </row>
    <row r="284" spans="1:5" x14ac:dyDescent="0.25">
      <c r="A284" t="s">
        <v>32</v>
      </c>
      <c r="B284" t="s">
        <v>36</v>
      </c>
      <c r="C284">
        <v>1.12676056338028</v>
      </c>
      <c r="D284">
        <v>1.39</v>
      </c>
      <c r="E284">
        <v>0.79</v>
      </c>
    </row>
    <row r="285" spans="1:5" x14ac:dyDescent="0.25">
      <c r="A285" t="s">
        <v>32</v>
      </c>
      <c r="B285" t="s">
        <v>212</v>
      </c>
      <c r="C285">
        <v>1.12676056338028</v>
      </c>
      <c r="D285">
        <v>0.97</v>
      </c>
      <c r="E285">
        <v>1.23</v>
      </c>
    </row>
    <row r="286" spans="1:5" x14ac:dyDescent="0.25">
      <c r="A286" t="s">
        <v>32</v>
      </c>
      <c r="B286" t="s">
        <v>311</v>
      </c>
      <c r="C286">
        <v>1.12676056338028</v>
      </c>
      <c r="D286">
        <v>0.79</v>
      </c>
      <c r="E286">
        <v>1.0900000000000001</v>
      </c>
    </row>
    <row r="287" spans="1:5" x14ac:dyDescent="0.25">
      <c r="A287" t="s">
        <v>32</v>
      </c>
      <c r="B287" t="s">
        <v>210</v>
      </c>
      <c r="C287">
        <v>1.12676056338028</v>
      </c>
      <c r="D287">
        <v>0.34</v>
      </c>
      <c r="E287">
        <v>1.36</v>
      </c>
    </row>
    <row r="288" spans="1:5" x14ac:dyDescent="0.25">
      <c r="A288" t="s">
        <v>32</v>
      </c>
      <c r="B288" t="s">
        <v>312</v>
      </c>
      <c r="C288">
        <v>1.12676056338028</v>
      </c>
      <c r="D288">
        <v>0.5</v>
      </c>
      <c r="E288">
        <v>1.0900000000000001</v>
      </c>
    </row>
    <row r="289" spans="1:5" x14ac:dyDescent="0.25">
      <c r="A289" t="s">
        <v>32</v>
      </c>
      <c r="B289" t="s">
        <v>209</v>
      </c>
      <c r="C289">
        <v>1.12676056338028</v>
      </c>
      <c r="D289">
        <v>1.36</v>
      </c>
      <c r="E289">
        <v>0.34</v>
      </c>
    </row>
    <row r="290" spans="1:5" x14ac:dyDescent="0.25">
      <c r="A290" t="s">
        <v>32</v>
      </c>
      <c r="B290" t="s">
        <v>313</v>
      </c>
      <c r="C290">
        <v>1.12676056338028</v>
      </c>
      <c r="D290">
        <v>0.97</v>
      </c>
      <c r="E290">
        <v>1.23</v>
      </c>
    </row>
    <row r="291" spans="1:5" x14ac:dyDescent="0.25">
      <c r="A291" t="s">
        <v>32</v>
      </c>
      <c r="B291" t="s">
        <v>309</v>
      </c>
      <c r="C291">
        <v>1.12676056338028</v>
      </c>
      <c r="D291">
        <v>0.23</v>
      </c>
      <c r="E291">
        <v>1.02</v>
      </c>
    </row>
    <row r="292" spans="1:5" x14ac:dyDescent="0.25">
      <c r="A292" t="s">
        <v>32</v>
      </c>
      <c r="B292" t="s">
        <v>308</v>
      </c>
      <c r="C292">
        <v>1.12676056338028</v>
      </c>
      <c r="D292">
        <v>0.45</v>
      </c>
      <c r="E292">
        <v>1.02</v>
      </c>
    </row>
    <row r="293" spans="1:5" x14ac:dyDescent="0.25">
      <c r="A293" t="s">
        <v>32</v>
      </c>
      <c r="B293" t="s">
        <v>207</v>
      </c>
      <c r="C293">
        <v>1.12676056338028</v>
      </c>
      <c r="D293">
        <v>0.99</v>
      </c>
      <c r="E293">
        <v>0.59</v>
      </c>
    </row>
    <row r="294" spans="1:5" x14ac:dyDescent="0.25">
      <c r="A294" t="s">
        <v>32</v>
      </c>
      <c r="B294" t="s">
        <v>330</v>
      </c>
      <c r="C294">
        <v>1.12676056338028</v>
      </c>
      <c r="D294">
        <v>0.59</v>
      </c>
      <c r="E294">
        <v>1.39</v>
      </c>
    </row>
    <row r="295" spans="1:5" x14ac:dyDescent="0.25">
      <c r="A295" t="s">
        <v>32</v>
      </c>
      <c r="B295" t="s">
        <v>35</v>
      </c>
      <c r="C295">
        <v>1.12676056338028</v>
      </c>
      <c r="D295">
        <v>2.04</v>
      </c>
      <c r="E295">
        <v>0.91</v>
      </c>
    </row>
    <row r="296" spans="1:5" x14ac:dyDescent="0.25">
      <c r="A296" t="s">
        <v>32</v>
      </c>
      <c r="B296" t="s">
        <v>34</v>
      </c>
      <c r="C296">
        <v>1.12676056338028</v>
      </c>
      <c r="D296">
        <v>0.35</v>
      </c>
      <c r="E296">
        <v>1.06</v>
      </c>
    </row>
    <row r="297" spans="1:5" x14ac:dyDescent="0.25">
      <c r="A297" t="s">
        <v>32</v>
      </c>
      <c r="B297" t="s">
        <v>310</v>
      </c>
      <c r="C297">
        <v>1.12676056338028</v>
      </c>
      <c r="D297">
        <v>0.99</v>
      </c>
      <c r="E297">
        <v>0.89</v>
      </c>
    </row>
    <row r="298" spans="1:5" x14ac:dyDescent="0.25">
      <c r="A298" t="s">
        <v>32</v>
      </c>
      <c r="B298" t="s">
        <v>208</v>
      </c>
      <c r="C298">
        <v>1.12676056338028</v>
      </c>
      <c r="D298">
        <v>1.59</v>
      </c>
      <c r="E298">
        <v>1.06</v>
      </c>
    </row>
    <row r="299" spans="1:5" x14ac:dyDescent="0.25">
      <c r="A299" t="s">
        <v>32</v>
      </c>
      <c r="B299" t="s">
        <v>33</v>
      </c>
      <c r="C299">
        <v>1.12676056338028</v>
      </c>
      <c r="D299">
        <v>1.78</v>
      </c>
      <c r="E299">
        <v>0.4</v>
      </c>
    </row>
    <row r="300" spans="1:5" x14ac:dyDescent="0.25">
      <c r="A300" t="s">
        <v>32</v>
      </c>
      <c r="B300" t="s">
        <v>211</v>
      </c>
      <c r="C300">
        <v>1.12676056338028</v>
      </c>
      <c r="D300">
        <v>0.56999999999999995</v>
      </c>
      <c r="E300">
        <v>1.93</v>
      </c>
    </row>
    <row r="301" spans="1:5" x14ac:dyDescent="0.25">
      <c r="A301" t="s">
        <v>213</v>
      </c>
      <c r="B301" t="s">
        <v>221</v>
      </c>
      <c r="C301">
        <v>1.2</v>
      </c>
      <c r="D301">
        <v>0.66</v>
      </c>
      <c r="E301">
        <v>0.66</v>
      </c>
    </row>
    <row r="302" spans="1:5" x14ac:dyDescent="0.25">
      <c r="A302" t="s">
        <v>213</v>
      </c>
      <c r="B302" t="s">
        <v>214</v>
      </c>
      <c r="C302">
        <v>1.2</v>
      </c>
      <c r="D302">
        <v>1.79</v>
      </c>
      <c r="E302">
        <v>0.79</v>
      </c>
    </row>
    <row r="303" spans="1:5" x14ac:dyDescent="0.25">
      <c r="A303" t="s">
        <v>213</v>
      </c>
      <c r="B303" t="s">
        <v>217</v>
      </c>
      <c r="C303">
        <v>1.2</v>
      </c>
      <c r="D303">
        <v>0.33</v>
      </c>
      <c r="E303">
        <v>1.05</v>
      </c>
    </row>
    <row r="304" spans="1:5" x14ac:dyDescent="0.25">
      <c r="A304" t="s">
        <v>213</v>
      </c>
      <c r="B304" t="s">
        <v>216</v>
      </c>
      <c r="C304">
        <v>1.2</v>
      </c>
      <c r="D304">
        <v>0.79</v>
      </c>
      <c r="E304">
        <v>1.91</v>
      </c>
    </row>
    <row r="305" spans="1:5" x14ac:dyDescent="0.25">
      <c r="A305" t="s">
        <v>213</v>
      </c>
      <c r="B305" t="s">
        <v>218</v>
      </c>
      <c r="C305">
        <v>1.2</v>
      </c>
      <c r="D305">
        <v>1.21</v>
      </c>
      <c r="E305">
        <v>0.49</v>
      </c>
    </row>
    <row r="306" spans="1:5" x14ac:dyDescent="0.25">
      <c r="A306" t="s">
        <v>213</v>
      </c>
      <c r="B306" t="s">
        <v>219</v>
      </c>
      <c r="C306">
        <v>1.2</v>
      </c>
      <c r="D306">
        <v>0.55000000000000004</v>
      </c>
      <c r="E306">
        <v>1.0900000000000001</v>
      </c>
    </row>
    <row r="307" spans="1:5" x14ac:dyDescent="0.25">
      <c r="A307" t="s">
        <v>213</v>
      </c>
      <c r="B307" t="s">
        <v>215</v>
      </c>
      <c r="C307">
        <v>1.2</v>
      </c>
      <c r="D307">
        <v>1.1200000000000001</v>
      </c>
      <c r="E307">
        <v>0.92</v>
      </c>
    </row>
    <row r="308" spans="1:5" x14ac:dyDescent="0.25">
      <c r="A308" t="s">
        <v>213</v>
      </c>
      <c r="B308" t="s">
        <v>314</v>
      </c>
      <c r="C308">
        <v>1.2</v>
      </c>
      <c r="D308">
        <v>0.72</v>
      </c>
      <c r="E308">
        <v>1.05</v>
      </c>
    </row>
    <row r="309" spans="1:5" x14ac:dyDescent="0.25">
      <c r="A309" t="s">
        <v>213</v>
      </c>
      <c r="B309" t="s">
        <v>315</v>
      </c>
      <c r="C309">
        <v>1.2</v>
      </c>
      <c r="D309">
        <v>1.58</v>
      </c>
      <c r="E309">
        <v>0.34</v>
      </c>
    </row>
    <row r="310" spans="1:5" x14ac:dyDescent="0.25">
      <c r="A310" t="s">
        <v>213</v>
      </c>
      <c r="B310" t="s">
        <v>220</v>
      </c>
      <c r="C310">
        <v>1.2</v>
      </c>
      <c r="D310">
        <v>0.49</v>
      </c>
      <c r="E310">
        <v>1.52</v>
      </c>
    </row>
    <row r="311" spans="1:5" x14ac:dyDescent="0.25">
      <c r="A311" t="s">
        <v>213</v>
      </c>
      <c r="B311" t="s">
        <v>222</v>
      </c>
      <c r="C311">
        <v>1.2</v>
      </c>
      <c r="D311">
        <v>1.21</v>
      </c>
      <c r="E311">
        <v>1.46</v>
      </c>
    </row>
    <row r="312" spans="1:5" x14ac:dyDescent="0.25">
      <c r="A312" t="s">
        <v>213</v>
      </c>
      <c r="B312" t="s">
        <v>223</v>
      </c>
      <c r="C312">
        <v>1.2</v>
      </c>
      <c r="D312">
        <v>0.91</v>
      </c>
      <c r="E312">
        <v>0.79</v>
      </c>
    </row>
    <row r="313" spans="1:5" x14ac:dyDescent="0.25">
      <c r="A313" t="s">
        <v>37</v>
      </c>
      <c r="B313" t="s">
        <v>224</v>
      </c>
      <c r="C313">
        <v>1.359375</v>
      </c>
      <c r="D313">
        <v>0.28000000000000003</v>
      </c>
      <c r="E313">
        <v>1.21</v>
      </c>
    </row>
    <row r="314" spans="1:5" x14ac:dyDescent="0.25">
      <c r="A314" t="s">
        <v>37</v>
      </c>
      <c r="B314" t="s">
        <v>229</v>
      </c>
      <c r="C314">
        <v>1.359375</v>
      </c>
      <c r="D314">
        <v>0.4</v>
      </c>
      <c r="E314">
        <v>1.03</v>
      </c>
    </row>
    <row r="315" spans="1:5" x14ac:dyDescent="0.25">
      <c r="A315" t="s">
        <v>37</v>
      </c>
      <c r="B315" t="s">
        <v>227</v>
      </c>
      <c r="C315">
        <v>1.359375</v>
      </c>
      <c r="D315">
        <v>0.87</v>
      </c>
      <c r="E315">
        <v>1.1100000000000001</v>
      </c>
    </row>
    <row r="316" spans="1:5" x14ac:dyDescent="0.25">
      <c r="A316" t="s">
        <v>37</v>
      </c>
      <c r="B316" t="s">
        <v>226</v>
      </c>
      <c r="C316">
        <v>1.359375</v>
      </c>
      <c r="D316">
        <v>0.95</v>
      </c>
      <c r="E316">
        <v>1.43</v>
      </c>
    </row>
    <row r="317" spans="1:5" x14ac:dyDescent="0.25">
      <c r="A317" t="s">
        <v>37</v>
      </c>
      <c r="B317" t="s">
        <v>39</v>
      </c>
      <c r="C317">
        <v>1.359375</v>
      </c>
      <c r="D317">
        <v>0.8</v>
      </c>
      <c r="E317">
        <v>0.64</v>
      </c>
    </row>
    <row r="318" spans="1:5" x14ac:dyDescent="0.25">
      <c r="A318" t="s">
        <v>37</v>
      </c>
      <c r="B318" t="s">
        <v>225</v>
      </c>
      <c r="C318">
        <v>1.359375</v>
      </c>
      <c r="D318">
        <v>1.1100000000000001</v>
      </c>
      <c r="E318">
        <v>0.56000000000000005</v>
      </c>
    </row>
    <row r="319" spans="1:5" x14ac:dyDescent="0.25">
      <c r="A319" t="s">
        <v>37</v>
      </c>
      <c r="B319" t="s">
        <v>231</v>
      </c>
      <c r="C319">
        <v>1.359375</v>
      </c>
      <c r="D319">
        <v>0.89</v>
      </c>
      <c r="E319">
        <v>1</v>
      </c>
    </row>
    <row r="320" spans="1:5" x14ac:dyDescent="0.25">
      <c r="A320" t="s">
        <v>37</v>
      </c>
      <c r="B320" t="s">
        <v>38</v>
      </c>
      <c r="C320">
        <v>1.359375</v>
      </c>
      <c r="D320">
        <v>0.4</v>
      </c>
      <c r="E320">
        <v>0.87</v>
      </c>
    </row>
    <row r="321" spans="1:5" x14ac:dyDescent="0.25">
      <c r="A321" t="s">
        <v>37</v>
      </c>
      <c r="B321" t="s">
        <v>228</v>
      </c>
      <c r="C321">
        <v>1.359375</v>
      </c>
      <c r="D321">
        <v>0.65</v>
      </c>
      <c r="E321">
        <v>1.3</v>
      </c>
    </row>
    <row r="322" spans="1:5" x14ac:dyDescent="0.25">
      <c r="A322" t="s">
        <v>37</v>
      </c>
      <c r="B322" t="s">
        <v>230</v>
      </c>
      <c r="C322">
        <v>1.359375</v>
      </c>
      <c r="D322">
        <v>1.3</v>
      </c>
      <c r="E322">
        <v>0.83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1.14146341463415</v>
      </c>
      <c r="D343">
        <v>0.68</v>
      </c>
      <c r="E343">
        <v>1.05</v>
      </c>
    </row>
    <row r="344" spans="1:5" x14ac:dyDescent="0.25">
      <c r="A344" t="s">
        <v>340</v>
      </c>
      <c r="B344" t="s">
        <v>352</v>
      </c>
      <c r="C344">
        <v>1.14146341463415</v>
      </c>
      <c r="D344">
        <v>0.68</v>
      </c>
      <c r="E344">
        <v>1.2</v>
      </c>
    </row>
    <row r="345" spans="1:5" x14ac:dyDescent="0.25">
      <c r="A345" t="s">
        <v>340</v>
      </c>
      <c r="B345" t="s">
        <v>353</v>
      </c>
      <c r="C345">
        <v>1.14146341463415</v>
      </c>
      <c r="D345">
        <v>1.33</v>
      </c>
      <c r="E345">
        <v>0.57999999999999996</v>
      </c>
    </row>
    <row r="346" spans="1:5" x14ac:dyDescent="0.25">
      <c r="A346" t="s">
        <v>340</v>
      </c>
      <c r="B346" t="s">
        <v>354</v>
      </c>
      <c r="C346">
        <v>1.14146341463415</v>
      </c>
      <c r="D346">
        <v>1.35</v>
      </c>
      <c r="E346">
        <v>0.53</v>
      </c>
    </row>
    <row r="347" spans="1:5" x14ac:dyDescent="0.25">
      <c r="A347" t="s">
        <v>340</v>
      </c>
      <c r="B347" t="s">
        <v>356</v>
      </c>
      <c r="C347">
        <v>1.14146341463415</v>
      </c>
      <c r="D347">
        <v>0.96</v>
      </c>
      <c r="E347">
        <v>1.5</v>
      </c>
    </row>
    <row r="348" spans="1:5" x14ac:dyDescent="0.25">
      <c r="A348" t="s">
        <v>340</v>
      </c>
      <c r="B348" t="s">
        <v>361</v>
      </c>
      <c r="C348">
        <v>1.14146341463415</v>
      </c>
      <c r="D348">
        <v>0.6</v>
      </c>
      <c r="E348">
        <v>1.05</v>
      </c>
    </row>
    <row r="349" spans="1:5" x14ac:dyDescent="0.25">
      <c r="A349" t="s">
        <v>340</v>
      </c>
      <c r="B349" t="s">
        <v>365</v>
      </c>
      <c r="C349">
        <v>1.14146341463415</v>
      </c>
      <c r="D349">
        <v>0.61</v>
      </c>
      <c r="E349">
        <v>0.96</v>
      </c>
    </row>
    <row r="350" spans="1:5" x14ac:dyDescent="0.25">
      <c r="A350" t="s">
        <v>340</v>
      </c>
      <c r="B350" t="s">
        <v>377</v>
      </c>
      <c r="C350">
        <v>1.14146341463415</v>
      </c>
      <c r="D350">
        <v>0.9</v>
      </c>
      <c r="E350">
        <v>0.83</v>
      </c>
    </row>
    <row r="351" spans="1:5" x14ac:dyDescent="0.25">
      <c r="A351" t="s">
        <v>340</v>
      </c>
      <c r="B351" t="s">
        <v>378</v>
      </c>
      <c r="C351">
        <v>1.14146341463415</v>
      </c>
      <c r="D351">
        <v>0.67</v>
      </c>
      <c r="E351">
        <v>0.92</v>
      </c>
    </row>
    <row r="352" spans="1:5" x14ac:dyDescent="0.25">
      <c r="A352" t="s">
        <v>340</v>
      </c>
      <c r="B352" t="s">
        <v>385</v>
      </c>
      <c r="C352">
        <v>1.14146341463415</v>
      </c>
      <c r="D352">
        <v>0.67</v>
      </c>
      <c r="E352">
        <v>1.25</v>
      </c>
    </row>
    <row r="353" spans="1:5" x14ac:dyDescent="0.25">
      <c r="A353" t="s">
        <v>340</v>
      </c>
      <c r="B353" t="s">
        <v>387</v>
      </c>
      <c r="C353">
        <v>1.14146341463415</v>
      </c>
      <c r="D353">
        <v>0.6</v>
      </c>
      <c r="E353">
        <v>1.58</v>
      </c>
    </row>
    <row r="354" spans="1:5" x14ac:dyDescent="0.25">
      <c r="A354" t="s">
        <v>340</v>
      </c>
      <c r="B354" t="s">
        <v>390</v>
      </c>
      <c r="C354">
        <v>1.14146341463415</v>
      </c>
      <c r="D354">
        <v>0.82</v>
      </c>
      <c r="E354">
        <v>1.37</v>
      </c>
    </row>
    <row r="355" spans="1:5" x14ac:dyDescent="0.25">
      <c r="A355" t="s">
        <v>340</v>
      </c>
      <c r="B355" t="s">
        <v>394</v>
      </c>
      <c r="C355">
        <v>1.14146341463415</v>
      </c>
      <c r="D355">
        <v>0.89</v>
      </c>
      <c r="E355">
        <v>1.1599999999999999</v>
      </c>
    </row>
    <row r="356" spans="1:5" x14ac:dyDescent="0.25">
      <c r="A356" t="s">
        <v>340</v>
      </c>
      <c r="B356" t="s">
        <v>405</v>
      </c>
      <c r="C356">
        <v>1.14146341463415</v>
      </c>
      <c r="D356">
        <v>0.55000000000000004</v>
      </c>
      <c r="E356">
        <v>1.0900000000000001</v>
      </c>
    </row>
    <row r="357" spans="1:5" x14ac:dyDescent="0.25">
      <c r="A357" t="s">
        <v>340</v>
      </c>
      <c r="B357" t="s">
        <v>413</v>
      </c>
      <c r="C357">
        <v>1.14146341463415</v>
      </c>
      <c r="D357">
        <v>1.3</v>
      </c>
      <c r="E357">
        <v>0.75</v>
      </c>
    </row>
    <row r="358" spans="1:5" x14ac:dyDescent="0.25">
      <c r="A358" t="s">
        <v>340</v>
      </c>
      <c r="B358" t="s">
        <v>415</v>
      </c>
      <c r="C358">
        <v>1.14146341463415</v>
      </c>
      <c r="D358">
        <v>0.89</v>
      </c>
      <c r="E358">
        <v>0.61</v>
      </c>
    </row>
    <row r="359" spans="1:5" x14ac:dyDescent="0.25">
      <c r="A359" t="s">
        <v>340</v>
      </c>
      <c r="B359" t="s">
        <v>418</v>
      </c>
      <c r="C359">
        <v>1.14146341463415</v>
      </c>
      <c r="D359">
        <v>1.23</v>
      </c>
      <c r="E359">
        <v>0.68</v>
      </c>
    </row>
    <row r="360" spans="1:5" x14ac:dyDescent="0.25">
      <c r="A360" t="s">
        <v>340</v>
      </c>
      <c r="B360" t="s">
        <v>428</v>
      </c>
      <c r="C360">
        <v>1.14146341463415</v>
      </c>
      <c r="D360">
        <v>0.83</v>
      </c>
      <c r="E360">
        <v>1.1299999999999999</v>
      </c>
    </row>
    <row r="361" spans="1:5" x14ac:dyDescent="0.25">
      <c r="A361" t="s">
        <v>340</v>
      </c>
      <c r="B361" t="s">
        <v>429</v>
      </c>
      <c r="C361">
        <v>1.14146341463415</v>
      </c>
      <c r="D361">
        <v>0.68</v>
      </c>
      <c r="E361">
        <v>0.98</v>
      </c>
    </row>
    <row r="362" spans="1:5" x14ac:dyDescent="0.25">
      <c r="A362" t="s">
        <v>340</v>
      </c>
      <c r="B362" t="s">
        <v>431</v>
      </c>
      <c r="C362">
        <v>1.14146341463415</v>
      </c>
      <c r="D362">
        <v>0.9</v>
      </c>
      <c r="E362">
        <v>0.75</v>
      </c>
    </row>
    <row r="363" spans="1:5" x14ac:dyDescent="0.25">
      <c r="A363" t="s">
        <v>342</v>
      </c>
      <c r="B363" t="s">
        <v>343</v>
      </c>
      <c r="C363">
        <v>0.83333333333333304</v>
      </c>
      <c r="D363">
        <v>0.44</v>
      </c>
      <c r="E363">
        <v>1.1000000000000001</v>
      </c>
    </row>
    <row r="364" spans="1:5" x14ac:dyDescent="0.25">
      <c r="A364" t="s">
        <v>342</v>
      </c>
      <c r="B364" t="s">
        <v>346</v>
      </c>
      <c r="C364">
        <v>0.83333333333333304</v>
      </c>
      <c r="D364">
        <v>0.4</v>
      </c>
      <c r="E364">
        <v>0.64</v>
      </c>
    </row>
    <row r="365" spans="1:5" x14ac:dyDescent="0.25">
      <c r="A365" t="s">
        <v>342</v>
      </c>
      <c r="B365" t="s">
        <v>348</v>
      </c>
      <c r="C365">
        <v>0.83333333333333304</v>
      </c>
      <c r="D365">
        <v>1.1399999999999999</v>
      </c>
      <c r="E365">
        <v>0.79</v>
      </c>
    </row>
    <row r="366" spans="1:5" x14ac:dyDescent="0.25">
      <c r="A366" t="s">
        <v>342</v>
      </c>
      <c r="B366" t="s">
        <v>363</v>
      </c>
      <c r="C366">
        <v>0.83333333333333304</v>
      </c>
      <c r="D366">
        <v>0.73</v>
      </c>
      <c r="E366">
        <v>1.32</v>
      </c>
    </row>
    <row r="367" spans="1:5" x14ac:dyDescent="0.25">
      <c r="A367" t="s">
        <v>342</v>
      </c>
      <c r="B367" t="s">
        <v>364</v>
      </c>
      <c r="C367">
        <v>0.83333333333333304</v>
      </c>
      <c r="D367">
        <v>0.73</v>
      </c>
      <c r="E367">
        <v>1.61</v>
      </c>
    </row>
    <row r="368" spans="1:5" x14ac:dyDescent="0.25">
      <c r="A368" t="s">
        <v>342</v>
      </c>
      <c r="B368" t="s">
        <v>380</v>
      </c>
      <c r="C368">
        <v>0.83333333333333304</v>
      </c>
      <c r="D368">
        <v>1.04</v>
      </c>
      <c r="E368">
        <v>0.56000000000000005</v>
      </c>
    </row>
    <row r="369" spans="1:5" x14ac:dyDescent="0.25">
      <c r="A369" t="s">
        <v>342</v>
      </c>
      <c r="B369" t="s">
        <v>384</v>
      </c>
      <c r="C369">
        <v>0.83333333333333304</v>
      </c>
      <c r="D369">
        <v>1.17</v>
      </c>
      <c r="E369">
        <v>1.24</v>
      </c>
    </row>
    <row r="370" spans="1:5" x14ac:dyDescent="0.25">
      <c r="A370" t="s">
        <v>342</v>
      </c>
      <c r="B370" t="s">
        <v>386</v>
      </c>
      <c r="C370">
        <v>0.83333333333333304</v>
      </c>
      <c r="D370">
        <v>0.66</v>
      </c>
      <c r="E370">
        <v>0.95</v>
      </c>
    </row>
    <row r="371" spans="1:5" x14ac:dyDescent="0.25">
      <c r="A371" t="s">
        <v>342</v>
      </c>
      <c r="B371" t="s">
        <v>392</v>
      </c>
      <c r="C371">
        <v>0.83333333333333304</v>
      </c>
      <c r="D371">
        <v>0.51</v>
      </c>
      <c r="E371">
        <v>1.17</v>
      </c>
    </row>
    <row r="372" spans="1:5" x14ac:dyDescent="0.25">
      <c r="A372" t="s">
        <v>342</v>
      </c>
      <c r="B372" t="s">
        <v>393</v>
      </c>
      <c r="C372">
        <v>0.83333333333333304</v>
      </c>
      <c r="D372">
        <v>0.64</v>
      </c>
      <c r="E372">
        <v>0.96</v>
      </c>
    </row>
    <row r="373" spans="1:5" x14ac:dyDescent="0.25">
      <c r="A373" t="s">
        <v>342</v>
      </c>
      <c r="B373" t="s">
        <v>396</v>
      </c>
      <c r="C373">
        <v>0.83333333333333304</v>
      </c>
      <c r="D373">
        <v>0.51</v>
      </c>
      <c r="E373">
        <v>1.1000000000000001</v>
      </c>
    </row>
    <row r="374" spans="1:5" x14ac:dyDescent="0.25">
      <c r="A374" t="s">
        <v>342</v>
      </c>
      <c r="B374" t="s">
        <v>398</v>
      </c>
      <c r="C374">
        <v>0.83333333333333304</v>
      </c>
      <c r="D374">
        <v>0.88</v>
      </c>
      <c r="E374">
        <v>1.24</v>
      </c>
    </row>
    <row r="375" spans="1:5" x14ac:dyDescent="0.25">
      <c r="A375" t="s">
        <v>342</v>
      </c>
      <c r="B375" t="s">
        <v>399</v>
      </c>
      <c r="C375">
        <v>0.83333333333333304</v>
      </c>
      <c r="D375">
        <v>0.95</v>
      </c>
      <c r="E375">
        <v>1.17</v>
      </c>
    </row>
    <row r="376" spans="1:5" x14ac:dyDescent="0.25">
      <c r="A376" t="s">
        <v>342</v>
      </c>
      <c r="B376" t="s">
        <v>400</v>
      </c>
      <c r="C376">
        <v>0.83333333333333304</v>
      </c>
      <c r="D376">
        <v>1.04</v>
      </c>
      <c r="E376">
        <v>0.32</v>
      </c>
    </row>
    <row r="377" spans="1:5" x14ac:dyDescent="0.25">
      <c r="A377" t="s">
        <v>342</v>
      </c>
      <c r="B377" t="s">
        <v>402</v>
      </c>
      <c r="C377">
        <v>0.83333333333333304</v>
      </c>
      <c r="D377">
        <v>0.96</v>
      </c>
      <c r="E377">
        <v>0.8</v>
      </c>
    </row>
    <row r="378" spans="1:5" x14ac:dyDescent="0.25">
      <c r="A378" t="s">
        <v>342</v>
      </c>
      <c r="B378" t="s">
        <v>406</v>
      </c>
      <c r="C378">
        <v>0.83333333333333304</v>
      </c>
      <c r="D378">
        <v>0.72</v>
      </c>
      <c r="E378">
        <v>0.72</v>
      </c>
    </row>
    <row r="379" spans="1:5" x14ac:dyDescent="0.25">
      <c r="A379" t="s">
        <v>342</v>
      </c>
      <c r="B379" t="s">
        <v>409</v>
      </c>
      <c r="C379">
        <v>0.83333333333333304</v>
      </c>
      <c r="D379">
        <v>0.8</v>
      </c>
      <c r="E379">
        <v>1.02</v>
      </c>
    </row>
    <row r="380" spans="1:5" x14ac:dyDescent="0.25">
      <c r="A380" t="s">
        <v>342</v>
      </c>
      <c r="B380" t="s">
        <v>414</v>
      </c>
      <c r="C380">
        <v>0.83333333333333304</v>
      </c>
      <c r="D380">
        <v>0.88</v>
      </c>
      <c r="E380">
        <v>1.1200000000000001</v>
      </c>
    </row>
    <row r="381" spans="1:5" x14ac:dyDescent="0.25">
      <c r="A381" t="s">
        <v>342</v>
      </c>
      <c r="B381" t="s">
        <v>420</v>
      </c>
      <c r="C381">
        <v>0.83333333333333304</v>
      </c>
      <c r="D381">
        <v>0.48</v>
      </c>
      <c r="E381">
        <v>0.88</v>
      </c>
    </row>
    <row r="382" spans="1:5" x14ac:dyDescent="0.25">
      <c r="A382" t="s">
        <v>342</v>
      </c>
      <c r="B382" t="s">
        <v>426</v>
      </c>
      <c r="C382">
        <v>0.83333333333333304</v>
      </c>
      <c r="D382">
        <v>0.56000000000000005</v>
      </c>
      <c r="E382">
        <v>1.28</v>
      </c>
    </row>
    <row r="383" spans="1:5" x14ac:dyDescent="0.25">
      <c r="A383" t="s">
        <v>342</v>
      </c>
      <c r="B383" t="s">
        <v>430</v>
      </c>
      <c r="C383">
        <v>0.83333333333333304</v>
      </c>
      <c r="D383">
        <v>0.73</v>
      </c>
      <c r="E383">
        <v>0.88</v>
      </c>
    </row>
    <row r="384" spans="1:5" x14ac:dyDescent="0.25">
      <c r="A384" t="s">
        <v>342</v>
      </c>
      <c r="B384" t="s">
        <v>436</v>
      </c>
      <c r="C384">
        <v>0.83333333333333304</v>
      </c>
      <c r="D384">
        <v>0.16</v>
      </c>
      <c r="E384">
        <v>0.96</v>
      </c>
    </row>
    <row r="385" spans="1:5" x14ac:dyDescent="0.25">
      <c r="A385" t="s">
        <v>40</v>
      </c>
      <c r="B385" t="s">
        <v>339</v>
      </c>
      <c r="C385">
        <v>1.19545454545455</v>
      </c>
      <c r="D385">
        <v>0.71</v>
      </c>
      <c r="E385">
        <v>0.77</v>
      </c>
    </row>
    <row r="386" spans="1:5" x14ac:dyDescent="0.25">
      <c r="A386" t="s">
        <v>40</v>
      </c>
      <c r="B386" t="s">
        <v>333</v>
      </c>
      <c r="C386">
        <v>1.19545454545455</v>
      </c>
      <c r="D386">
        <v>0.64</v>
      </c>
      <c r="E386">
        <v>1.29</v>
      </c>
    </row>
    <row r="387" spans="1:5" x14ac:dyDescent="0.25">
      <c r="A387" t="s">
        <v>40</v>
      </c>
      <c r="B387" t="s">
        <v>238</v>
      </c>
      <c r="C387">
        <v>1.19545454545455</v>
      </c>
      <c r="D387">
        <v>0.53</v>
      </c>
      <c r="E387">
        <v>0.76</v>
      </c>
    </row>
    <row r="388" spans="1:5" x14ac:dyDescent="0.25">
      <c r="A388" t="s">
        <v>40</v>
      </c>
      <c r="B388" t="s">
        <v>320</v>
      </c>
      <c r="C388">
        <v>1.19545454545455</v>
      </c>
      <c r="D388">
        <v>1.42</v>
      </c>
      <c r="E388">
        <v>1.1599999999999999</v>
      </c>
    </row>
    <row r="389" spans="1:5" x14ac:dyDescent="0.25">
      <c r="A389" t="s">
        <v>40</v>
      </c>
      <c r="B389" t="s">
        <v>234</v>
      </c>
      <c r="C389">
        <v>1.19545454545455</v>
      </c>
      <c r="D389">
        <v>0.64</v>
      </c>
      <c r="E389">
        <v>1.22</v>
      </c>
    </row>
    <row r="390" spans="1:5" x14ac:dyDescent="0.25">
      <c r="A390" t="s">
        <v>40</v>
      </c>
      <c r="B390" t="s">
        <v>316</v>
      </c>
      <c r="C390">
        <v>1.19545454545455</v>
      </c>
      <c r="D390">
        <v>0.9</v>
      </c>
      <c r="E390">
        <v>1.61</v>
      </c>
    </row>
    <row r="391" spans="1:5" x14ac:dyDescent="0.25">
      <c r="A391" t="s">
        <v>40</v>
      </c>
      <c r="B391" t="s">
        <v>335</v>
      </c>
      <c r="C391">
        <v>1.19545454545455</v>
      </c>
      <c r="D391">
        <v>0.71</v>
      </c>
      <c r="E391">
        <v>1.29</v>
      </c>
    </row>
    <row r="392" spans="1:5" x14ac:dyDescent="0.25">
      <c r="A392" t="s">
        <v>40</v>
      </c>
      <c r="B392" t="s">
        <v>332</v>
      </c>
      <c r="C392">
        <v>1.19545454545455</v>
      </c>
      <c r="D392">
        <v>1.42</v>
      </c>
      <c r="E392">
        <v>0.57999999999999996</v>
      </c>
    </row>
    <row r="393" spans="1:5" x14ac:dyDescent="0.25">
      <c r="A393" t="s">
        <v>40</v>
      </c>
      <c r="B393" t="s">
        <v>321</v>
      </c>
      <c r="C393">
        <v>1.19545454545455</v>
      </c>
      <c r="D393">
        <v>1.1100000000000001</v>
      </c>
      <c r="E393">
        <v>0.7</v>
      </c>
    </row>
    <row r="394" spans="1:5" x14ac:dyDescent="0.25">
      <c r="A394" t="s">
        <v>40</v>
      </c>
      <c r="B394" t="s">
        <v>236</v>
      </c>
      <c r="C394">
        <v>1.19545454545455</v>
      </c>
      <c r="D394">
        <v>0.9</v>
      </c>
      <c r="E394">
        <v>0.9</v>
      </c>
    </row>
    <row r="395" spans="1:5" x14ac:dyDescent="0.25">
      <c r="A395" t="s">
        <v>40</v>
      </c>
      <c r="B395" t="s">
        <v>41</v>
      </c>
      <c r="C395">
        <v>1.19545454545455</v>
      </c>
      <c r="D395">
        <v>0.39</v>
      </c>
      <c r="E395">
        <v>1.42</v>
      </c>
    </row>
    <row r="396" spans="1:5" x14ac:dyDescent="0.25">
      <c r="A396" t="s">
        <v>40</v>
      </c>
      <c r="B396" t="s">
        <v>233</v>
      </c>
      <c r="C396">
        <v>1.19545454545455</v>
      </c>
      <c r="D396">
        <v>0.64</v>
      </c>
      <c r="E396">
        <v>0.88</v>
      </c>
    </row>
    <row r="397" spans="1:5" x14ac:dyDescent="0.25">
      <c r="A397" t="s">
        <v>40</v>
      </c>
      <c r="B397" t="s">
        <v>317</v>
      </c>
      <c r="C397">
        <v>1.19545454545455</v>
      </c>
      <c r="D397">
        <v>0.99</v>
      </c>
      <c r="E397">
        <v>0.94</v>
      </c>
    </row>
    <row r="398" spans="1:5" x14ac:dyDescent="0.25">
      <c r="A398" t="s">
        <v>40</v>
      </c>
      <c r="B398" t="s">
        <v>42</v>
      </c>
      <c r="C398">
        <v>1.19545454545455</v>
      </c>
      <c r="D398">
        <v>0.76</v>
      </c>
      <c r="E398">
        <v>0.99</v>
      </c>
    </row>
    <row r="399" spans="1:5" x14ac:dyDescent="0.25">
      <c r="A399" t="s">
        <v>40</v>
      </c>
      <c r="B399" t="s">
        <v>334</v>
      </c>
      <c r="C399">
        <v>1.19545454545455</v>
      </c>
      <c r="D399">
        <v>0.64</v>
      </c>
      <c r="E399">
        <v>1.0900000000000001</v>
      </c>
    </row>
    <row r="400" spans="1:5" x14ac:dyDescent="0.25">
      <c r="A400" t="s">
        <v>40</v>
      </c>
      <c r="B400" t="s">
        <v>237</v>
      </c>
      <c r="C400">
        <v>1.19545454545455</v>
      </c>
      <c r="D400">
        <v>0.47</v>
      </c>
      <c r="E400">
        <v>0.88</v>
      </c>
    </row>
    <row r="401" spans="1:5" x14ac:dyDescent="0.25">
      <c r="A401" t="s">
        <v>40</v>
      </c>
      <c r="B401" t="s">
        <v>232</v>
      </c>
      <c r="C401">
        <v>1.19545454545455</v>
      </c>
      <c r="D401">
        <v>0.64</v>
      </c>
      <c r="E401">
        <v>0.9</v>
      </c>
    </row>
    <row r="402" spans="1:5" x14ac:dyDescent="0.25">
      <c r="A402" t="s">
        <v>40</v>
      </c>
      <c r="B402" t="s">
        <v>319</v>
      </c>
      <c r="C402">
        <v>1.19545454545455</v>
      </c>
      <c r="D402">
        <v>0.53</v>
      </c>
      <c r="E402">
        <v>1.23</v>
      </c>
    </row>
    <row r="403" spans="1:5" x14ac:dyDescent="0.25">
      <c r="A403" t="s">
        <v>40</v>
      </c>
      <c r="B403" t="s">
        <v>235</v>
      </c>
      <c r="C403">
        <v>1.19545454545455</v>
      </c>
      <c r="D403">
        <v>0.76</v>
      </c>
      <c r="E403">
        <v>0.94</v>
      </c>
    </row>
    <row r="404" spans="1:5" x14ac:dyDescent="0.25">
      <c r="A404" t="s">
        <v>40</v>
      </c>
      <c r="B404" t="s">
        <v>239</v>
      </c>
      <c r="C404">
        <v>1.19545454545455</v>
      </c>
      <c r="D404">
        <v>0.7</v>
      </c>
      <c r="E404">
        <v>0.53</v>
      </c>
    </row>
    <row r="405" spans="1:5" x14ac:dyDescent="0.25">
      <c r="A405" t="s">
        <v>40</v>
      </c>
      <c r="B405" t="s">
        <v>318</v>
      </c>
      <c r="C405">
        <v>1.19545454545455</v>
      </c>
      <c r="D405">
        <v>0.71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89"/>
  <sheetViews>
    <sheetView tabSelected="1" zoomScale="80" zoomScaleNormal="80" workbookViewId="0">
      <pane xSplit="12" ySplit="1" topLeftCell="BD265" activePane="bottomRight" state="frozen"/>
      <selection pane="topRight" activeCell="M1" sqref="M1"/>
      <selection pane="bottomLeft" activeCell="A2" sqref="A2"/>
      <selection pane="bottomRight" activeCell="J288" sqref="J288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16</v>
      </c>
      <c r="B2" t="s">
        <v>67</v>
      </c>
      <c r="C2" t="s">
        <v>323</v>
      </c>
      <c r="D2" s="16">
        <v>44198</v>
      </c>
      <c r="E2" s="1">
        <f>VLOOKUP(A2,home!$A$2:$E$405,3,FALSE)</f>
        <v>1.6198830409356699</v>
      </c>
      <c r="F2">
        <f>VLOOKUP(B2,home!$B$2:$E$405,3,FALSE)</f>
        <v>1.23</v>
      </c>
      <c r="G2">
        <f>VLOOKUP(C2,away!$B$2:$E$405,4,FALSE)</f>
        <v>0.86</v>
      </c>
      <c r="H2">
        <f>VLOOKUP(A2,away!$A$2:$E$405,3,FALSE)</f>
        <v>1.31578947368421</v>
      </c>
      <c r="I2">
        <f>VLOOKUP(C2,away!$B$2:$E$405,3,FALSE)</f>
        <v>0.68</v>
      </c>
      <c r="J2">
        <f>VLOOKUP(B2,home!$B$2:$E$405,4,FALSE)</f>
        <v>0.59</v>
      </c>
      <c r="K2" s="3">
        <f>E2*F2*G2</f>
        <v>1.7135122807017515</v>
      </c>
      <c r="L2" s="3">
        <f>H2*I2*J2</f>
        <v>0.52789473684210508</v>
      </c>
      <c r="M2" s="5">
        <f>_xlfn.POISSON.DIST(0,$K2,FALSE) * _xlfn.POISSON.DIST(0,$L2,FALSE)</f>
        <v>0.10630882072435675</v>
      </c>
      <c r="N2" s="5">
        <f>_xlfn.POISSON.DIST(1,K2,FALSE) * _xlfn.POISSON.DIST(0,L2,FALSE)</f>
        <v>0.18216146985810616</v>
      </c>
      <c r="O2" s="5">
        <f>_xlfn.POISSON.DIST(0,K2,FALSE) * _xlfn.POISSON.DIST(1,L2,FALSE)</f>
        <v>5.6119866940278831E-2</v>
      </c>
      <c r="P2" s="5">
        <f>_xlfn.POISSON.DIST(1,K2,FALSE) * _xlfn.POISSON.DIST(1,L2,FALSE)</f>
        <v>9.6162081193516005E-2</v>
      </c>
      <c r="Q2" s="5">
        <f>_xlfn.POISSON.DIST(2,K2,FALSE) * _xlfn.POISSON.DIST(0,L2,FALSE)</f>
        <v>0.15606795783627345</v>
      </c>
      <c r="R2" s="5">
        <f>_xlfn.POISSON.DIST(0,K2,FALSE) * _xlfn.POISSON.DIST(2,L2,FALSE)</f>
        <v>1.481269119502622E-2</v>
      </c>
      <c r="S2" s="5">
        <f>_xlfn.POISSON.DIST(2,K2,FALSE) * _xlfn.POISSON.DIST(2,L2,FALSE)</f>
        <v>2.1745951550541754E-2</v>
      </c>
      <c r="T2" s="5">
        <f>_xlfn.POISSON.DIST(2,K2,FALSE) * _xlfn.POISSON.DIST(1,L2,FALSE)</f>
        <v>8.2387453531464316E-2</v>
      </c>
      <c r="U2" s="5">
        <f>_xlfn.POISSON.DIST(1,K2,FALSE) * _xlfn.POISSON.DIST(2,L2,FALSE)</f>
        <v>2.5381728272920134E-2</v>
      </c>
      <c r="V2" s="5">
        <f>_xlfn.POISSON.DIST(3,K2,FALSE) * _xlfn.POISSON.DIST(3,L2,FALSE)</f>
        <v>2.1855988831877651E-3</v>
      </c>
      <c r="W2" s="5">
        <f>_xlfn.POISSON.DIST(3,K2,FALSE) * _xlfn.POISSON.DIST(0,L2,FALSE)</f>
        <v>8.9141454125499217E-2</v>
      </c>
      <c r="X2" s="5">
        <f>_xlfn.POISSON.DIST(3,K2,FALSE) * _xlfn.POISSON.DIST(1,L2,FALSE)</f>
        <v>4.7057304467302989E-2</v>
      </c>
      <c r="Y2" s="5">
        <f>_xlfn.POISSON.DIST(3,K2,FALSE) * _xlfn.POISSON.DIST(2,L2,FALSE)</f>
        <v>1.2420651679132862E-2</v>
      </c>
      <c r="Z2" s="5">
        <f>_xlfn.POISSON.DIST(0,K2,FALSE) * _xlfn.POISSON.DIST(3,L2,FALSE)</f>
        <v>2.606513906773912E-3</v>
      </c>
      <c r="AA2" s="5">
        <f>_xlfn.POISSON.DIST(1,K2,FALSE) * _xlfn.POISSON.DIST(3,L2,FALSE)</f>
        <v>4.4662935890769986E-3</v>
      </c>
      <c r="AB2" s="5">
        <f>_xlfn.POISSON.DIST(2,K2,FALSE) * _xlfn.POISSON.DIST(3,L2,FALSE)</f>
        <v>3.82652445705147E-3</v>
      </c>
      <c r="AC2" s="5">
        <f>_xlfn.POISSON.DIST(4,K2,FALSE) * _xlfn.POISSON.DIST(4,L2,FALSE)</f>
        <v>1.2356202890168944E-4</v>
      </c>
      <c r="AD2" s="5">
        <f>_xlfn.POISSON.DIST(4,K2,FALSE) * _xlfn.POISSON.DIST(0,L2,FALSE)</f>
        <v>3.8186244090913701E-2</v>
      </c>
      <c r="AE2" s="5">
        <f>_xlfn.POISSON.DIST(4,K2,FALSE) * _xlfn.POISSON.DIST(1,L2,FALSE)</f>
        <v>2.0158317275361277E-2</v>
      </c>
      <c r="AF2" s="5">
        <f>_xlfn.POISSON.DIST(4,K2,FALSE) * _xlfn.POISSON.DIST(2,L2,FALSE)</f>
        <v>5.3207347966282501E-3</v>
      </c>
      <c r="AG2" s="5">
        <f>_xlfn.POISSON.DIST(4,K2,FALSE) * _xlfn.POISSON.DIST(3,L2,FALSE)</f>
        <v>9.3626263175756747E-4</v>
      </c>
      <c r="AH2" s="5">
        <f>_xlfn.POISSON.DIST(0,K2,FALSE) * _xlfn.POISSON.DIST(4,L2,FALSE)</f>
        <v>3.4399124322292529E-4</v>
      </c>
      <c r="AI2" s="5">
        <f>_xlfn.POISSON.DIST(1,K2,FALSE) * _xlfn.POISSON.DIST(4,L2,FALSE)</f>
        <v>5.894332197163457E-4</v>
      </c>
      <c r="AJ2" s="5">
        <f>_xlfn.POISSON.DIST(2,K2,FALSE) * _xlfn.POISSON.DIST(4,L2,FALSE)</f>
        <v>5.0500053031876614E-4</v>
      </c>
      <c r="AK2" s="5">
        <f>_xlfn.POISSON.DIST(3,K2,FALSE) * _xlfn.POISSON.DIST(4,L2,FALSE)</f>
        <v>2.8844153682070091E-4</v>
      </c>
      <c r="AL2" s="5">
        <f>_xlfn.POISSON.DIST(5,K2,FALSE) * _xlfn.POISSON.DIST(5,L2,FALSE)</f>
        <v>4.4707416655436614E-6</v>
      </c>
      <c r="AM2" s="5">
        <f>_xlfn.POISSON.DIST(5,K2,FALSE) * _xlfn.POISSON.DIST(0,L2,FALSE)</f>
        <v>1.3086519640731058E-2</v>
      </c>
      <c r="AN2" s="5">
        <f>_xlfn.POISSON.DIST(5,K2,FALSE) * _xlfn.POISSON.DIST(1,L2,FALSE)</f>
        <v>6.9083048419227603E-3</v>
      </c>
      <c r="AO2" s="5">
        <f>_xlfn.POISSON.DIST(5,K2,FALSE) * _xlfn.POISSON.DIST(2,L2,FALSE)</f>
        <v>1.8234288832759279E-3</v>
      </c>
      <c r="AP2" s="5">
        <f>_xlfn.POISSON.DIST(5,K2,FALSE) * _xlfn.POISSON.DIST(3,L2,FALSE)</f>
        <v>3.2085950349574656E-4</v>
      </c>
      <c r="AQ2" s="5">
        <f>_xlfn.POISSON.DIST(5,K2,FALSE) * _xlfn.POISSON.DIST(4,L2,FALSE)</f>
        <v>4.2345010790293899E-5</v>
      </c>
      <c r="AR2" s="5">
        <f>_xlfn.POISSON.DIST(0,K2,FALSE) * _xlfn.POISSON.DIST(5,L2,FALSE)</f>
        <v>3.6318233363430956E-5</v>
      </c>
      <c r="AS2" s="5">
        <f>_xlfn.POISSON.DIST(1,K2,FALSE) * _xlfn.POISSON.DIST(5,L2,FALSE)</f>
        <v>6.2231738881631017E-5</v>
      </c>
      <c r="AT2" s="5">
        <f>_xlfn.POISSON.DIST(2,K2,FALSE) * _xlfn.POISSON.DIST(5,L2,FALSE)</f>
        <v>5.3317424411549725E-5</v>
      </c>
      <c r="AU2" s="5">
        <f>_xlfn.POISSON.DIST(3,K2,FALSE) * _xlfn.POISSON.DIST(5,L2,FALSE)</f>
        <v>3.0453353834859265E-5</v>
      </c>
      <c r="AV2" s="5">
        <f>_xlfn.POISSON.DIST(4,K2,FALSE) * _xlfn.POISSON.DIST(5,L2,FALSE)</f>
        <v>1.3045548946146788E-5</v>
      </c>
      <c r="AW2" s="5">
        <f>_xlfn.POISSON.DIST(6,K2,FALSE) * _xlfn.POISSON.DIST(6,L2,FALSE)</f>
        <v>1.1233410467832353E-7</v>
      </c>
      <c r="AX2" s="5">
        <f>_xlfn.POISSON.DIST(6,K2,FALSE) * _xlfn.POISSON.DIST(0,L2,FALSE)</f>
        <v>3.7373186860062261E-3</v>
      </c>
      <c r="AY2" s="5">
        <f>_xlfn.POISSON.DIST(6,K2,FALSE) * _xlfn.POISSON.DIST(1,L2,FALSE)</f>
        <v>1.9729108642443384E-3</v>
      </c>
      <c r="AZ2" s="5">
        <f>_xlfn.POISSON.DIST(6,K2,FALSE) * _xlfn.POISSON.DIST(2,L2,FALSE)</f>
        <v>5.207446307465976E-4</v>
      </c>
      <c r="BA2" s="5">
        <f>_xlfn.POISSON.DIST(6,K2,FALSE) * _xlfn.POISSON.DIST(3,L2,FALSE)</f>
        <v>9.1632783269971458E-5</v>
      </c>
      <c r="BB2" s="5">
        <f>_xlfn.POISSON.DIST(6,K2,FALSE) * _xlfn.POISSON.DIST(4,L2,FALSE)</f>
        <v>1.2093116002602807E-5</v>
      </c>
      <c r="BC2" s="5">
        <f>_xlfn.POISSON.DIST(6,K2,FALSE) * _xlfn.POISSON.DIST(5,L2,FALSE)</f>
        <v>1.2767784579590121E-6</v>
      </c>
      <c r="BD2" s="5">
        <f>_xlfn.POISSON.DIST(0,K2,FALSE) * _xlfn.POISSON.DIST(6,L2,FALSE)</f>
        <v>3.1953673739930899E-6</v>
      </c>
      <c r="BE2" s="5">
        <f>_xlfn.POISSON.DIST(1,K2,FALSE) * _xlfn.POISSON.DIST(6,L2,FALSE)</f>
        <v>5.4753012366908661E-6</v>
      </c>
      <c r="BF2" s="5">
        <f>_xlfn.POISSON.DIST(2,K2,FALSE) * _xlfn.POISSON.DIST(6,L2,FALSE)</f>
        <v>4.690997954805644E-6</v>
      </c>
      <c r="BG2" s="5">
        <f>_xlfn.POISSON.DIST(3,K2,FALSE) * _xlfn.POISSON.DIST(6,L2,FALSE)</f>
        <v>2.67936086810209E-6</v>
      </c>
      <c r="BH2" s="5">
        <f>_xlfn.POISSON.DIST(4,K2,FALSE) * _xlfn.POISSON.DIST(6,L2,FALSE)</f>
        <v>1.1477794379811597E-6</v>
      </c>
      <c r="BI2" s="5">
        <f>_xlfn.POISSON.DIST(5,K2,FALSE) * _xlfn.POISSON.DIST(6,L2,FALSE)</f>
        <v>3.9334683250353415E-7</v>
      </c>
      <c r="BJ2" s="8">
        <f>SUM(N2,Q2,T2,W2,X2,Y2,AD2,AE2,AF2,AG2,AM2,AN2,AO2,AP2,AQ2,AX2,AY2,AZ2,BA2,BB2,BC2)</f>
        <v>0.66235528503138308</v>
      </c>
      <c r="BK2" s="8">
        <f>SUM(M2,P2,S2,V2,AC2,AL2,AY2)</f>
        <v>0.22850339598641384</v>
      </c>
      <c r="BL2" s="8">
        <f>SUM(O2,R2,U2,AA2,AB2,AH2,AI2,AJ2,AK2,AR2,AS2,AT2,AU2,AV2,BD2,BE2,BF2,BG2,BH2,BI2)</f>
        <v>0.10654691943757409</v>
      </c>
      <c r="BM2" s="8">
        <f>SUM(S2:BI2)</f>
        <v>0.38640642808444803</v>
      </c>
      <c r="BN2" s="8">
        <f>SUM(M2:R2)</f>
        <v>0.61163288774755742</v>
      </c>
    </row>
    <row r="3" spans="1:88" x14ac:dyDescent="0.25">
      <c r="A3" t="s">
        <v>80</v>
      </c>
      <c r="B3" t="s">
        <v>95</v>
      </c>
      <c r="C3" t="s">
        <v>410</v>
      </c>
      <c r="D3" s="16">
        <v>44198</v>
      </c>
      <c r="E3">
        <f>VLOOKUP(A3,home!$A$2:$E$405,3,FALSE)</f>
        <v>1.1858974358974399</v>
      </c>
      <c r="F3">
        <f>VLOOKUP(B3,home!$B$2:$E$405,3,FALSE)</f>
        <v>1.45</v>
      </c>
      <c r="G3">
        <f>VLOOKUP(C3,away!$B$2:$E$405,4,FALSE)</f>
        <v>1.08</v>
      </c>
      <c r="H3">
        <f>VLOOKUP(A3,away!$A$2:$E$405,3,FALSE)</f>
        <v>1.0128205128205101</v>
      </c>
      <c r="I3">
        <f>VLOOKUP(C3,away!$B$2:$E$405,3,FALSE)</f>
        <v>0.84</v>
      </c>
      <c r="J3">
        <f>VLOOKUP(B3,home!$B$2:$E$405,4,FALSE)</f>
        <v>0.78</v>
      </c>
      <c r="K3" s="3">
        <f t="shared" ref="K3:K11" si="0">E3*F3*G3</f>
        <v>1.8571153846153909</v>
      </c>
      <c r="L3" s="3">
        <f t="shared" ref="L3:L11" si="1">H3*I3*J3</f>
        <v>0.6635999999999983</v>
      </c>
      <c r="M3" s="5">
        <f>_xlfn.POISSON.DIST(0,K3,FALSE) * _xlfn.POISSON.DIST(0,L3,FALSE)</f>
        <v>8.0402067768408414E-2</v>
      </c>
      <c r="N3" s="5">
        <f>_xlfn.POISSON.DIST(1,K3,FALSE) * _xlfn.POISSON.DIST(0,L3,FALSE)</f>
        <v>0.1493159170076005</v>
      </c>
      <c r="O3" s="5">
        <f>_xlfn.POISSON.DIST(0,K3,FALSE) * _xlfn.POISSON.DIST(1,L3,FALSE)</f>
        <v>5.3354812171115686E-2</v>
      </c>
      <c r="P3" s="5">
        <f>_xlfn.POISSON.DIST(1,K3,FALSE) * _xlfn.POISSON.DIST(1,L3,FALSE)</f>
        <v>9.9086042526243437E-2</v>
      </c>
      <c r="Q3" s="5">
        <f>_xlfn.POISSON.DIST(2,K3,FALSE) * _xlfn.POISSON.DIST(0,L3,FALSE)</f>
        <v>0.13864844332138493</v>
      </c>
      <c r="R3" s="5">
        <f>_xlfn.POISSON.DIST(0,K3,FALSE) * _xlfn.POISSON.DIST(2,L3,FALSE)</f>
        <v>1.770312667837614E-2</v>
      </c>
      <c r="S3" s="5">
        <f>_xlfn.POISSON.DIST(2,K3,FALSE) * _xlfn.POISSON.DIST(2,L3,FALSE)</f>
        <v>3.0527958098641811E-2</v>
      </c>
      <c r="T3" s="5">
        <f>_xlfn.POISSON.DIST(2,K3,FALSE) * _xlfn.POISSON.DIST(1,L3,FALSE)</f>
        <v>9.2007106988070797E-2</v>
      </c>
      <c r="U3" s="5">
        <f>_xlfn.POISSON.DIST(1,K3,FALSE) * _xlfn.POISSON.DIST(2,L3,FALSE)</f>
        <v>3.2876748910207483E-2</v>
      </c>
      <c r="V3" s="5">
        <f>_xlfn.POISSON.DIST(3,K3,FALSE) * _xlfn.POISSON.DIST(3,L3,FALSE)</f>
        <v>4.1802332236230023E-3</v>
      </c>
      <c r="W3" s="5">
        <f>_xlfn.POISSON.DIST(3,K3,FALSE) * _xlfn.POISSON.DIST(0,L3,FALSE)</f>
        <v>8.5828719048373012E-2</v>
      </c>
      <c r="X3" s="5">
        <f>_xlfn.POISSON.DIST(3,K3,FALSE) * _xlfn.POISSON.DIST(1,L3,FALSE)</f>
        <v>5.6955937960500184E-2</v>
      </c>
      <c r="Y3" s="5">
        <f>_xlfn.POISSON.DIST(3,K3,FALSE) * _xlfn.POISSON.DIST(2,L3,FALSE)</f>
        <v>1.8897980215293913E-2</v>
      </c>
      <c r="Z3" s="5">
        <f>_xlfn.POISSON.DIST(0,K3,FALSE) * _xlfn.POISSON.DIST(3,L3,FALSE)</f>
        <v>3.9159316212567918E-3</v>
      </c>
      <c r="AA3" s="5">
        <f>_xlfn.POISSON.DIST(1,K3,FALSE) * _xlfn.POISSON.DIST(3,L3,FALSE)</f>
        <v>7.2723368589378765E-3</v>
      </c>
      <c r="AB3" s="5">
        <f>_xlfn.POISSON.DIST(2,K3,FALSE) * _xlfn.POISSON.DIST(3,L3,FALSE)</f>
        <v>6.7527843314195502E-3</v>
      </c>
      <c r="AC3" s="5">
        <f>_xlfn.POISSON.DIST(4,K3,FALSE) * _xlfn.POISSON.DIST(4,L3,FALSE)</f>
        <v>3.219777009953601E-4</v>
      </c>
      <c r="AD3" s="5">
        <f>_xlfn.POISSON.DIST(4,K3,FALSE) * _xlfn.POISSON.DIST(0,L3,FALSE)</f>
        <v>3.9848458646641396E-2</v>
      </c>
      <c r="AE3" s="5">
        <f>_xlfn.POISSON.DIST(4,K3,FALSE) * _xlfn.POISSON.DIST(1,L3,FALSE)</f>
        <v>2.644343715791116E-2</v>
      </c>
      <c r="AF3" s="5">
        <f>_xlfn.POISSON.DIST(4,K3,FALSE) * _xlfn.POISSON.DIST(2,L3,FALSE)</f>
        <v>8.7739324489949002E-3</v>
      </c>
      <c r="AG3" s="5">
        <f>_xlfn.POISSON.DIST(4,K3,FALSE) * _xlfn.POISSON.DIST(3,L3,FALSE)</f>
        <v>1.9407938577176668E-3</v>
      </c>
      <c r="AH3" s="5">
        <f>_xlfn.POISSON.DIST(0,K3,FALSE) * _xlfn.POISSON.DIST(4,L3,FALSE)</f>
        <v>6.4965305596650003E-4</v>
      </c>
      <c r="AI3" s="5">
        <f>_xlfn.POISSON.DIST(1,K3,FALSE) * _xlfn.POISSON.DIST(4,L3,FALSE)</f>
        <v>1.2064806848977906E-3</v>
      </c>
      <c r="AJ3" s="5">
        <f>_xlfn.POISSON.DIST(2,K3,FALSE) * _xlfn.POISSON.DIST(4,L3,FALSE)</f>
        <v>1.1202869205825005E-3</v>
      </c>
      <c r="AK3" s="5">
        <f>_xlfn.POISSON.DIST(3,K3,FALSE) * _xlfn.POISSON.DIST(4,L3,FALSE)</f>
        <v>6.9350069179905435E-4</v>
      </c>
      <c r="AL3" s="5">
        <f>_xlfn.POISSON.DIST(5,K3,FALSE) * _xlfn.POISSON.DIST(5,L3,FALSE)</f>
        <v>1.5871977952220711E-5</v>
      </c>
      <c r="AM3" s="5">
        <f>_xlfn.POISSON.DIST(5,K3,FALSE) * _xlfn.POISSON.DIST(0,L3,FALSE)</f>
        <v>1.4800637121177582E-2</v>
      </c>
      <c r="AN3" s="5">
        <f>_xlfn.POISSON.DIST(5,K3,FALSE) * _xlfn.POISSON.DIST(1,L3,FALSE)</f>
        <v>9.8217027936134179E-3</v>
      </c>
      <c r="AO3" s="5">
        <f>_xlfn.POISSON.DIST(5,K3,FALSE) * _xlfn.POISSON.DIST(2,L3,FALSE)</f>
        <v>3.2588409869209237E-3</v>
      </c>
      <c r="AP3" s="5">
        <f>_xlfn.POISSON.DIST(5,K3,FALSE) * _xlfn.POISSON.DIST(3,L3,FALSE)</f>
        <v>7.2085562630690636E-4</v>
      </c>
      <c r="AQ3" s="5">
        <f>_xlfn.POISSON.DIST(5,K3,FALSE) * _xlfn.POISSON.DIST(4,L3,FALSE)</f>
        <v>1.1958994840431547E-4</v>
      </c>
      <c r="AR3" s="5">
        <f>_xlfn.POISSON.DIST(0,K3,FALSE) * _xlfn.POISSON.DIST(5,L3,FALSE)</f>
        <v>8.622195358787369E-5</v>
      </c>
      <c r="AS3" s="5">
        <f>_xlfn.POISSON.DIST(1,K3,FALSE) * _xlfn.POISSON.DIST(5,L3,FALSE)</f>
        <v>1.6012411649963442E-4</v>
      </c>
      <c r="AT3" s="5">
        <f>_xlfn.POISSON.DIST(2,K3,FALSE) * _xlfn.POISSON.DIST(5,L3,FALSE)</f>
        <v>1.4868448009970912E-4</v>
      </c>
      <c r="AU3" s="5">
        <f>_xlfn.POISSON.DIST(3,K3,FALSE) * _xlfn.POISSON.DIST(5,L3,FALSE)</f>
        <v>9.2041411815570274E-5</v>
      </c>
      <c r="AV3" s="5">
        <f>_xlfn.POISSON.DIST(4,K3,FALSE) * _xlfn.POISSON.DIST(5,L3,FALSE)</f>
        <v>4.2732880476104098E-5</v>
      </c>
      <c r="AW3" s="5">
        <f>_xlfn.POISSON.DIST(6,K3,FALSE) * _xlfn.POISSON.DIST(6,L3,FALSE)</f>
        <v>5.4334267416526476E-7</v>
      </c>
      <c r="AX3" s="5">
        <f>_xlfn.POISSON.DIST(6,K3,FALSE) * _xlfn.POISSON.DIST(0,L3,FALSE)</f>
        <v>4.5810818166414245E-3</v>
      </c>
      <c r="AY3" s="5">
        <f>_xlfn.POISSON.DIST(6,K3,FALSE) * _xlfn.POISSON.DIST(1,L3,FALSE)</f>
        <v>3.0400058935232412E-3</v>
      </c>
      <c r="AZ3" s="5">
        <f>_xlfn.POISSON.DIST(6,K3,FALSE) * _xlfn.POISSON.DIST(2,L3,FALSE)</f>
        <v>1.0086739554710088E-3</v>
      </c>
      <c r="BA3" s="5">
        <f>_xlfn.POISSON.DIST(6,K3,FALSE) * _xlfn.POISSON.DIST(3,L3,FALSE)</f>
        <v>2.2311867895018656E-4</v>
      </c>
      <c r="BB3" s="5">
        <f>_xlfn.POISSON.DIST(6,K3,FALSE) * _xlfn.POISSON.DIST(4,L3,FALSE)</f>
        <v>3.7015388837835855E-5</v>
      </c>
      <c r="BC3" s="5">
        <f>_xlfn.POISSON.DIST(6,K3,FALSE) * _xlfn.POISSON.DIST(5,L3,FALSE)</f>
        <v>4.9126824065575632E-6</v>
      </c>
      <c r="BD3" s="5">
        <f>_xlfn.POISSON.DIST(0,K3,FALSE) * _xlfn.POISSON.DIST(6,L3,FALSE)</f>
        <v>9.5361480668188002E-6</v>
      </c>
      <c r="BE3" s="5">
        <f>_xlfn.POISSON.DIST(1,K3,FALSE) * _xlfn.POISSON.DIST(6,L3,FALSE)</f>
        <v>1.7709727284859509E-5</v>
      </c>
      <c r="BF3" s="5">
        <f>_xlfn.POISSON.DIST(2,K3,FALSE) * _xlfn.POISSON.DIST(6,L3,FALSE)</f>
        <v>1.6444503499027777E-5</v>
      </c>
      <c r="BG3" s="5">
        <f>_xlfn.POISSON.DIST(3,K3,FALSE) * _xlfn.POISSON.DIST(6,L3,FALSE)</f>
        <v>1.017978014680204E-5</v>
      </c>
      <c r="BH3" s="5">
        <f>_xlfn.POISSON.DIST(4,K3,FALSE) * _xlfn.POISSON.DIST(6,L3,FALSE)</f>
        <v>4.7262565806570981E-6</v>
      </c>
      <c r="BI3" s="5">
        <f>_xlfn.POISSON.DIST(5,K3,FALSE) * _xlfn.POISSON.DIST(6,L3,FALSE)</f>
        <v>1.7554407615156052E-6</v>
      </c>
      <c r="BJ3" s="8">
        <f>SUM(N3,Q3,T3,W3,X3,Y3,AD3,AE3,AF3,AG3,AM3,AN3,AO3,AP3,AQ3,AX3,AY3,AZ3,BA3,BB3,BC3)</f>
        <v>0.65627716154474192</v>
      </c>
      <c r="BK3" s="8">
        <f>SUM(M3,P3,S3,V3,AC3,AL3,AY3)</f>
        <v>0.2175741571893875</v>
      </c>
      <c r="BL3" s="8">
        <f>SUM(O3,R3,U3,AA3,AB3,AH3,AI3,AJ3,AK3,AR3,AS3,AT3,AU3,AV3,BD3,BE3,BF3,BG3,BH3,BI3)</f>
        <v>0.12221988700212114</v>
      </c>
      <c r="BM3" s="8">
        <f>SUM(S3:BI3)</f>
        <v>0.45843726533352919</v>
      </c>
      <c r="BN3" s="8">
        <f>SUM(M3:R3)</f>
        <v>0.53851040947312911</v>
      </c>
    </row>
    <row r="4" spans="1:88" x14ac:dyDescent="0.25">
      <c r="A4" t="s">
        <v>27</v>
      </c>
      <c r="B4" t="s">
        <v>194</v>
      </c>
      <c r="C4" t="s">
        <v>299</v>
      </c>
      <c r="D4" s="16">
        <v>44198</v>
      </c>
      <c r="E4">
        <f>VLOOKUP(A4,home!$A$2:$E$405,3,FALSE)</f>
        <v>1.31658291457286</v>
      </c>
      <c r="F4">
        <f>VLOOKUP(B4,home!$B$2:$E$405,3,FALSE)</f>
        <v>0.68</v>
      </c>
      <c r="G4">
        <f>VLOOKUP(C4,away!$B$2:$E$405,4,FALSE)</f>
        <v>1.22</v>
      </c>
      <c r="H4">
        <f>VLOOKUP(A4,away!$A$2:$E$405,3,FALSE)</f>
        <v>1.0703517587939699</v>
      </c>
      <c r="I4">
        <f>VLOOKUP(C4,away!$B$2:$E$405,3,FALSE)</f>
        <v>0.53</v>
      </c>
      <c r="J4">
        <f>VLOOKUP(B4,home!$B$2:$E$405,4,FALSE)</f>
        <v>1.03</v>
      </c>
      <c r="K4" s="3">
        <f t="shared" si="0"/>
        <v>1.0922371859296447</v>
      </c>
      <c r="L4" s="3">
        <f t="shared" si="1"/>
        <v>0.58430502512562821</v>
      </c>
      <c r="M4" s="5">
        <f t="shared" ref="M4:M23" si="2">_xlfn.POISSON.DIST(0,K4,FALSE) * _xlfn.POISSON.DIST(0,L4,FALSE)</f>
        <v>0.18701953337063892</v>
      </c>
      <c r="N4" s="5">
        <f t="shared" ref="N4:N23" si="3">_xlfn.POISSON.DIST(1,K4,FALSE) * _xlfn.POISSON.DIST(0,L4,FALSE)</f>
        <v>0.20426968884262192</v>
      </c>
      <c r="O4" s="5">
        <f t="shared" ref="O4:O23" si="4">_xlfn.POISSON.DIST(0,K4,FALSE) * _xlfn.POISSON.DIST(1,L4,FALSE)</f>
        <v>0.10927645314511443</v>
      </c>
      <c r="P4" s="5">
        <f t="shared" ref="P4:P23" si="5">_xlfn.POISSON.DIST(1,K4,FALSE) * _xlfn.POISSON.DIST(1,L4,FALSE)</f>
        <v>0.11935580567159246</v>
      </c>
      <c r="Q4" s="5">
        <f t="shared" ref="Q4:Q23" si="6">_xlfn.POISSON.DIST(2,K4,FALSE) * _xlfn.POISSON.DIST(0,L4,FALSE)</f>
        <v>0.11155547505609474</v>
      </c>
      <c r="R4" s="5">
        <f t="shared" ref="R4:R23" si="7">_xlfn.POISSON.DIST(0,K4,FALSE) * _xlfn.POISSON.DIST(2,L4,FALSE)</f>
        <v>3.192539035029781E-2</v>
      </c>
      <c r="S4" s="5">
        <f t="shared" ref="S4:S23" si="8">_xlfn.POISSON.DIST(2,K4,FALSE) * _xlfn.POISSON.DIST(2,L4,FALSE)</f>
        <v>1.9043209138056082E-2</v>
      </c>
      <c r="T4" s="5">
        <f t="shared" ref="T4:T23" si="9">_xlfn.POISSON.DIST(2,K4,FALSE) * _xlfn.POISSON.DIST(1,L4,FALSE)</f>
        <v>6.5182424655552823E-2</v>
      </c>
      <c r="U4" s="5">
        <f t="shared" ref="U4:U23" si="10">_xlfn.POISSON.DIST(1,K4,FALSE) * _xlfn.POISSON.DIST(2,L4,FALSE)</f>
        <v>3.4870098515914709E-2</v>
      </c>
      <c r="V4" s="5">
        <f t="shared" ref="V4:V23" si="11">_xlfn.POISSON.DIST(3,K4,FALSE) * _xlfn.POISSON.DIST(3,L4,FALSE)</f>
        <v>1.3503744343234536E-3</v>
      </c>
      <c r="W4" s="5">
        <f t="shared" ref="W4:W23" si="12">_xlfn.POISSON.DIST(3,K4,FALSE) * _xlfn.POISSON.DIST(0,L4,FALSE)</f>
        <v>4.0615012716771197E-2</v>
      </c>
      <c r="X4" s="5">
        <f t="shared" ref="X4:X23" si="13">_xlfn.POISSON.DIST(3,K4,FALSE) * _xlfn.POISSON.DIST(1,L4,FALSE)</f>
        <v>2.3731556025950701E-2</v>
      </c>
      <c r="Y4" s="5">
        <f t="shared" ref="Y4:Y23" si="14">_xlfn.POISSON.DIST(3,K4,FALSE) * _xlfn.POISSON.DIST(2,L4,FALSE)</f>
        <v>6.9332337200066893E-3</v>
      </c>
      <c r="Z4" s="5">
        <f t="shared" ref="Z4:Z23" si="15">_xlfn.POISSON.DIST(0,K4,FALSE) * _xlfn.POISSON.DIST(3,L4,FALSE)</f>
        <v>6.2180553369254165E-3</v>
      </c>
      <c r="AA4" s="5">
        <f t="shared" ref="AA4:AA23" si="16">_xlfn.POISSON.DIST(1,K4,FALSE) * _xlfn.POISSON.DIST(3,L4,FALSE)</f>
        <v>6.7915912631582248E-3</v>
      </c>
      <c r="AB4" s="5">
        <f t="shared" ref="AB4:AB23" si="17">_xlfn.POISSON.DIST(2,K4,FALSE) * _xlfn.POISSON.DIST(3,L4,FALSE)</f>
        <v>3.7090142646281502E-3</v>
      </c>
      <c r="AC4" s="5">
        <f t="shared" ref="AC4:AC23" si="18">_xlfn.POISSON.DIST(4,K4,FALSE) * _xlfn.POISSON.DIST(4,L4,FALSE)</f>
        <v>5.3863032935033352E-5</v>
      </c>
      <c r="AD4" s="5">
        <f t="shared" ref="AD4:AD23" si="19">_xlfn.POISSON.DIST(4,K4,FALSE) * _xlfn.POISSON.DIST(0,L4,FALSE)</f>
        <v>1.1090306799065724E-2</v>
      </c>
      <c r="AE4" s="5">
        <f t="shared" ref="AE4:AE23" si="20">_xlfn.POISSON.DIST(4,K4,FALSE) * _xlfn.POISSON.DIST(1,L4,FALSE)</f>
        <v>6.4801219928790231E-3</v>
      </c>
      <c r="AF4" s="5">
        <f t="shared" ref="AF4:AF23" si="21">_xlfn.POISSON.DIST(4,K4,FALSE) * _xlfn.POISSON.DIST(2,L4,FALSE)</f>
        <v>1.8931839219331567E-3</v>
      </c>
      <c r="AG4" s="5">
        <f t="shared" ref="AG4:AG23" si="22">_xlfn.POISSON.DIST(4,K4,FALSE) * _xlfn.POISSON.DIST(3,L4,FALSE)</f>
        <v>3.6873229302419614E-4</v>
      </c>
      <c r="AH4" s="5">
        <f t="shared" ref="AH4:AH23" si="23">_xlfn.POISSON.DIST(0,K4,FALSE) * _xlfn.POISSON.DIST(4,L4,FALSE)</f>
        <v>9.0831024496868798E-4</v>
      </c>
      <c r="AI4" s="5">
        <f t="shared" ref="AI4:AI23" si="24">_xlfn.POISSON.DIST(1,K4,FALSE) * _xlfn.POISSON.DIST(4,L4,FALSE)</f>
        <v>9.9209022591566589E-4</v>
      </c>
      <c r="AJ4" s="5">
        <f t="shared" ref="AJ4:AJ23" si="25">_xlfn.POISSON.DIST(2,K4,FALSE) * _xlfn.POISSON.DIST(4,L4,FALSE)</f>
        <v>5.4179891827121614E-4</v>
      </c>
      <c r="AK4" s="5">
        <f t="shared" ref="AK4:AK23" si="26">_xlfn.POISSON.DIST(3,K4,FALSE) * _xlfn.POISSON.DIST(4,L4,FALSE)</f>
        <v>1.9725764194409288E-4</v>
      </c>
      <c r="AL4" s="5">
        <f t="shared" ref="AL4:AL23" si="27">_xlfn.POISSON.DIST(5,K4,FALSE) * _xlfn.POISSON.DIST(5,L4,FALSE)</f>
        <v>1.3750148074929867E-6</v>
      </c>
      <c r="AM4" s="5">
        <f t="shared" ref="AM4:AM23" si="28">_xlfn.POISSON.DIST(5,K4,FALSE) * _xlfn.POISSON.DIST(0,L4,FALSE)</f>
        <v>2.4226490978615915E-3</v>
      </c>
      <c r="AN4" s="5">
        <f t="shared" ref="AN4:AN23" si="29">_xlfn.POISSON.DIST(5,K4,FALSE) * _xlfn.POISSON.DIST(1,L4,FALSE)</f>
        <v>1.4155660419965977E-3</v>
      </c>
      <c r="AO4" s="5">
        <f t="shared" ref="AO4:AO23" si="30">_xlfn.POISSON.DIST(5,K4,FALSE) * _xlfn.POISSON.DIST(2,L4,FALSE)</f>
        <v>4.1356117586790401E-4</v>
      </c>
      <c r="AP4" s="5">
        <f t="shared" ref="AP4:AP23" si="31">_xlfn.POISSON.DIST(5,K4,FALSE) * _xlfn.POISSON.DIST(3,L4,FALSE)</f>
        <v>8.0548624418826665E-5</v>
      </c>
      <c r="AQ4" s="5">
        <f t="shared" ref="AQ4:AQ23" si="32">_xlfn.POISSON.DIST(5,K4,FALSE) * _xlfn.POISSON.DIST(4,L4,FALSE)</f>
        <v>1.1766241503719325E-5</v>
      </c>
      <c r="AR4" s="5">
        <f t="shared" ref="AR4:AR23" si="33">_xlfn.POISSON.DIST(0,K4,FALSE) * _xlfn.POISSON.DIST(5,L4,FALSE)</f>
        <v>1.06146048101659E-4</v>
      </c>
      <c r="AS4" s="5">
        <f t="shared" ref="AS4:AS23" si="34">_xlfn.POISSON.DIST(1,K4,FALSE) * _xlfn.POISSON.DIST(5,L4,FALSE)</f>
        <v>1.1593666087610873E-4</v>
      </c>
      <c r="AT4" s="5">
        <f t="shared" ref="AT4:AT23" si="35">_xlfn.POISSON.DIST(2,K4,FALSE) * _xlfn.POISSON.DIST(5,L4,FALSE)</f>
        <v>6.3315166110700268E-5</v>
      </c>
      <c r="AU4" s="5">
        <f t="shared" ref="AU4:AU23" si="36">_xlfn.POISSON.DIST(3,K4,FALSE) * _xlfn.POISSON.DIST(5,L4,FALSE)</f>
        <v>2.3051726286473085E-5</v>
      </c>
      <c r="AV4" s="5">
        <f t="shared" ref="AV4:AV23" si="37">_xlfn.POISSON.DIST(4,K4,FALSE) * _xlfn.POISSON.DIST(5,L4,FALSE)</f>
        <v>6.2944881624894441E-6</v>
      </c>
      <c r="AW4" s="5">
        <f t="shared" ref="AW4:AW23" si="38">_xlfn.POISSON.DIST(6,K4,FALSE) * _xlfn.POISSON.DIST(6,L4,FALSE)</f>
        <v>2.4375944587303054E-8</v>
      </c>
      <c r="AX4" s="5">
        <f t="shared" ref="AX4:AX23" si="39">_xlfn.POISSON.DIST(6,K4,FALSE) * _xlfn.POISSON.DIST(0,L4,FALSE)</f>
        <v>4.4101790552388931E-4</v>
      </c>
      <c r="AY4" s="5">
        <f t="shared" ref="AY4:AY23" si="40">_xlfn.POISSON.DIST(6,K4,FALSE) * _xlfn.POISSON.DIST(1,L4,FALSE)</f>
        <v>2.5768897836798803E-4</v>
      </c>
      <c r="AZ4" s="5">
        <f t="shared" ref="AZ4:AZ23" si="41">_xlfn.POISSON.DIST(6,K4,FALSE) * _xlfn.POISSON.DIST(2,L4,FALSE)</f>
        <v>7.5284482489952362E-5</v>
      </c>
      <c r="BA4" s="5">
        <f t="shared" ref="BA4:BA23" si="42">_xlfn.POISSON.DIST(6,K4,FALSE) * _xlfn.POISSON.DIST(3,L4,FALSE)</f>
        <v>1.4663033810953842E-5</v>
      </c>
      <c r="BB4" s="5">
        <f t="shared" ref="BB4:BB23" si="43">_xlfn.POISSON.DIST(6,K4,FALSE) * _xlfn.POISSON.DIST(4,L4,FALSE)</f>
        <v>2.14192108483183E-6</v>
      </c>
      <c r="BC4" s="5">
        <f t="shared" ref="BC4:BC23" si="44">_xlfn.POISSON.DIST(6,K4,FALSE) * _xlfn.POISSON.DIST(5,L4,FALSE)</f>
        <v>2.503070506579552E-7</v>
      </c>
      <c r="BD4" s="5">
        <f t="shared" ref="BD4:BD23" si="45">_xlfn.POISSON.DIST(0,K4,FALSE) * _xlfn.POISSON.DIST(6,L4,FALSE)</f>
        <v>1.0336944883837662E-5</v>
      </c>
      <c r="BE4" s="5">
        <f t="shared" ref="BE4:BE23" si="46">_xlfn.POISSON.DIST(1,K4,FALSE) * _xlfn.POISSON.DIST(6,L4,FALSE)</f>
        <v>1.1290395591032685E-5</v>
      </c>
      <c r="BF4" s="5">
        <f t="shared" ref="BF4:BF23" si="47">_xlfn.POISSON.DIST(2,K4,FALSE) * _xlfn.POISSON.DIST(6,L4,FALSE)</f>
        <v>6.1658949541910032E-6</v>
      </c>
      <c r="BG4" s="5">
        <f t="shared" ref="BG4:BG23" si="48">_xlfn.POISSON.DIST(3,K4,FALSE) * _xlfn.POISSON.DIST(6,L4,FALSE)</f>
        <v>2.2448732511677921E-6</v>
      </c>
      <c r="BH4" s="5">
        <f t="shared" ref="BH4:BH23" si="49">_xlfn.POISSON.DIST(4,K4,FALSE) * _xlfn.POISSON.DIST(6,L4,FALSE)</f>
        <v>6.1298351065606026E-7</v>
      </c>
      <c r="BI4" s="5">
        <f t="shared" ref="BI4:BI23" si="50">_xlfn.POISSON.DIST(5,K4,FALSE) * _xlfn.POISSON.DIST(6,L4,FALSE)</f>
        <v>1.3390467694005E-7</v>
      </c>
      <c r="BJ4" s="8">
        <f t="shared" ref="BJ4:BJ23" si="51">SUM(N4,Q4,T4,W4,X4,Y4,AD4,AE4,AF4,AG4,AM4,AN4,AO4,AP4,AQ4,AX4,AY4,AZ4,BA4,BB4,BC4)</f>
        <v>0.4772548738338771</v>
      </c>
      <c r="BK4" s="8">
        <f t="shared" ref="BK4:BK23" si="52">SUM(M4,P4,S4,V4,AC4,AL4,AY4)</f>
        <v>0.3270818496407214</v>
      </c>
      <c r="BL4" s="8">
        <f t="shared" ref="BL4:BL23" si="53">SUM(O4,R4,U4,AA4,AB4,AH4,AI4,AJ4,AK4,AR4,AS4,AT4,AU4,AV4,BD4,BE4,BF4,BG4,BH4,BI4)</f>
        <v>0.18955753365661826</v>
      </c>
      <c r="BM4" s="8">
        <f t="shared" ref="BM4:BM23" si="54">SUM(S4:BI4)</f>
        <v>0.23645230142935852</v>
      </c>
      <c r="BN4" s="8">
        <f t="shared" ref="BN4:BN23" si="55">SUM(M4:R4)</f>
        <v>0.76340234643636029</v>
      </c>
    </row>
    <row r="5" spans="1:88" x14ac:dyDescent="0.25">
      <c r="A5" t="s">
        <v>32</v>
      </c>
      <c r="B5" t="s">
        <v>310</v>
      </c>
      <c r="C5" t="s">
        <v>331</v>
      </c>
      <c r="D5" s="16">
        <v>44198</v>
      </c>
      <c r="E5">
        <f>VLOOKUP(A5,home!$A$2:$E$405,3,FALSE)</f>
        <v>1.26056338028169</v>
      </c>
      <c r="F5">
        <f>VLOOKUP(B5,home!$B$2:$E$405,3,FALSE)</f>
        <v>0.69</v>
      </c>
      <c r="G5">
        <f>VLOOKUP(C5,away!$B$2:$E$405,4,FALSE)</f>
        <v>0.59</v>
      </c>
      <c r="H5">
        <f>VLOOKUP(A5,away!$A$2:$E$405,3,FALSE)</f>
        <v>1.12676056338028</v>
      </c>
      <c r="I5">
        <f>VLOOKUP(C5,away!$B$2:$E$405,3,FALSE)</f>
        <v>0.1</v>
      </c>
      <c r="J5">
        <f>VLOOKUP(B5,home!$B$2:$E$405,4,FALSE)</f>
        <v>1.1100000000000001</v>
      </c>
      <c r="K5" s="3">
        <f t="shared" si="0"/>
        <v>0.51317535211267595</v>
      </c>
      <c r="L5" s="3">
        <f t="shared" si="1"/>
        <v>0.12507042253521108</v>
      </c>
      <c r="M5" s="5">
        <f t="shared" si="2"/>
        <v>0.52821822557612752</v>
      </c>
      <c r="N5" s="5">
        <f t="shared" si="3"/>
        <v>0.27106857390236211</v>
      </c>
      <c r="O5" s="5">
        <f t="shared" si="4"/>
        <v>6.6064476663605723E-2</v>
      </c>
      <c r="P5" s="5">
        <f t="shared" si="5"/>
        <v>3.3902661073985534E-2</v>
      </c>
      <c r="Q5" s="5">
        <f t="shared" si="6"/>
        <v>6.9552855429512797E-2</v>
      </c>
      <c r="R5" s="5">
        <f t="shared" si="7"/>
        <v>4.131356005442381E-3</v>
      </c>
      <c r="S5" s="5">
        <f t="shared" si="8"/>
        <v>5.4399411656228522E-4</v>
      </c>
      <c r="T5" s="5">
        <f t="shared" si="9"/>
        <v>8.6990050170996178E-3</v>
      </c>
      <c r="U5" s="5">
        <f t="shared" si="10"/>
        <v>2.1201100727957123E-3</v>
      </c>
      <c r="V5" s="5">
        <f t="shared" si="11"/>
        <v>3.8794673335664811E-6</v>
      </c>
      <c r="W5" s="5">
        <f t="shared" si="12"/>
        <v>1.1897603691827427E-2</v>
      </c>
      <c r="X5" s="5">
        <f t="shared" si="13"/>
        <v>1.4880383208933439E-3</v>
      </c>
      <c r="Y5" s="5">
        <f t="shared" si="14"/>
        <v>9.3054790771358287E-5</v>
      </c>
      <c r="Z5" s="5">
        <f t="shared" si="15"/>
        <v>1.7223681374802015E-4</v>
      </c>
      <c r="AA5" s="5">
        <f t="shared" si="16"/>
        <v>8.8387687541905617E-5</v>
      </c>
      <c r="AB5" s="5">
        <f t="shared" si="17"/>
        <v>2.2679191338371295E-5</v>
      </c>
      <c r="AC5" s="5">
        <f t="shared" si="18"/>
        <v>1.5562254834880184E-8</v>
      </c>
      <c r="AD5" s="5">
        <f t="shared" si="19"/>
        <v>1.5263892409626534E-3</v>
      </c>
      <c r="AE5" s="5">
        <f t="shared" si="20"/>
        <v>1.9090614732039922E-4</v>
      </c>
      <c r="AF5" s="5">
        <f t="shared" si="21"/>
        <v>1.1938356254965794E-5</v>
      </c>
      <c r="AG5" s="5">
        <f t="shared" si="22"/>
        <v>4.977117537281508E-7</v>
      </c>
      <c r="AH5" s="5">
        <f t="shared" si="23"/>
        <v>5.3854327678958332E-6</v>
      </c>
      <c r="AI5" s="5">
        <f t="shared" si="24"/>
        <v>2.7636713569440874E-6</v>
      </c>
      <c r="AJ5" s="5">
        <f t="shared" si="25"/>
        <v>7.0912401086174938E-7</v>
      </c>
      <c r="AK5" s="5">
        <f t="shared" si="26"/>
        <v>1.2130165465517712E-7</v>
      </c>
      <c r="AL5" s="5">
        <f t="shared" si="27"/>
        <v>3.9953324263923769E-11</v>
      </c>
      <c r="AM5" s="5">
        <f t="shared" si="28"/>
        <v>1.5666106723840202E-4</v>
      </c>
      <c r="AN5" s="5">
        <f t="shared" si="29"/>
        <v>1.959366587432406E-5</v>
      </c>
      <c r="AO5" s="5">
        <f t="shared" si="30"/>
        <v>1.2252940349577284E-6</v>
      </c>
      <c r="AP5" s="5">
        <f t="shared" si="31"/>
        <v>5.1082680894012265E-8</v>
      </c>
      <c r="AQ5" s="5">
        <f t="shared" si="32"/>
        <v>1.597233120911367E-9</v>
      </c>
      <c r="AR5" s="5">
        <f t="shared" si="33"/>
        <v>1.3471167036314083E-7</v>
      </c>
      <c r="AS5" s="5">
        <f t="shared" si="34"/>
        <v>6.9130708872291534E-8</v>
      </c>
      <c r="AT5" s="5">
        <f t="shared" si="35"/>
        <v>1.7738087933668547E-8</v>
      </c>
      <c r="AU5" s="5">
        <f t="shared" si="36"/>
        <v>3.0342498403886558E-9</v>
      </c>
      <c r="AV5" s="5">
        <f t="shared" si="37"/>
        <v>3.8927555755981982E-10</v>
      </c>
      <c r="AW5" s="5">
        <f t="shared" si="38"/>
        <v>7.1231292595944085E-14</v>
      </c>
      <c r="AX5" s="5">
        <f t="shared" si="39"/>
        <v>1.3399099723735752E-5</v>
      </c>
      <c r="AY5" s="5">
        <f t="shared" si="40"/>
        <v>1.6758310640390609E-6</v>
      </c>
      <c r="AZ5" s="5">
        <f t="shared" si="41"/>
        <v>1.0479844963849889E-7</v>
      </c>
      <c r="BA5" s="5">
        <f t="shared" si="42"/>
        <v>4.3690621257740314E-9</v>
      </c>
      <c r="BB5" s="5">
        <f t="shared" si="43"/>
        <v>1.3661011153828644E-10</v>
      </c>
      <c r="BC5" s="5">
        <f t="shared" si="44"/>
        <v>3.4171768745351645E-12</v>
      </c>
      <c r="BD5" s="5">
        <f t="shared" si="45"/>
        <v>2.808074255457013E-9</v>
      </c>
      <c r="BE5" s="5">
        <f t="shared" si="46"/>
        <v>1.4410344948026928E-9</v>
      </c>
      <c r="BF5" s="5">
        <f t="shared" si="47"/>
        <v>3.6975169213844197E-10</v>
      </c>
      <c r="BG5" s="5">
        <f t="shared" si="48"/>
        <v>6.3249151602467586E-11</v>
      </c>
      <c r="BH5" s="5">
        <f t="shared" si="49"/>
        <v>8.1144764111060814E-12</v>
      </c>
      <c r="BI5" s="5">
        <f t="shared" si="50"/>
        <v>8.3282985789587355E-13</v>
      </c>
      <c r="BJ5" s="8">
        <f t="shared" si="51"/>
        <v>0.36472157955414697</v>
      </c>
      <c r="BK5" s="8">
        <f t="shared" si="52"/>
        <v>0.56267045166728114</v>
      </c>
      <c r="BL5" s="8">
        <f t="shared" si="53"/>
        <v>7.2436218845563921E-2</v>
      </c>
      <c r="BM5" s="8">
        <f t="shared" si="54"/>
        <v>2.7060662398711084E-2</v>
      </c>
      <c r="BN5" s="8">
        <f t="shared" si="55"/>
        <v>0.97293814865103601</v>
      </c>
    </row>
    <row r="6" spans="1:88" x14ac:dyDescent="0.25">
      <c r="A6" t="s">
        <v>32</v>
      </c>
      <c r="B6" t="s">
        <v>35</v>
      </c>
      <c r="C6" t="s">
        <v>34</v>
      </c>
      <c r="D6" s="16">
        <v>44198</v>
      </c>
      <c r="E6">
        <f>VLOOKUP(A6,home!$A$2:$E$405,3,FALSE)</f>
        <v>1.26056338028169</v>
      </c>
      <c r="F6">
        <f>VLOOKUP(B6,home!$B$2:$E$405,3,FALSE)</f>
        <v>1.85</v>
      </c>
      <c r="G6">
        <f>VLOOKUP(C6,away!$B$2:$E$405,4,FALSE)</f>
        <v>1.06</v>
      </c>
      <c r="H6">
        <f>VLOOKUP(A6,away!$A$2:$E$405,3,FALSE)</f>
        <v>1.12676056338028</v>
      </c>
      <c r="I6">
        <f>VLOOKUP(C6,away!$B$2:$E$405,3,FALSE)</f>
        <v>0.35</v>
      </c>
      <c r="J6">
        <f>VLOOKUP(B6,home!$B$2:$E$405,4,FALSE)</f>
        <v>0.89</v>
      </c>
      <c r="K6" s="3">
        <f t="shared" si="0"/>
        <v>2.4719647887323943</v>
      </c>
      <c r="L6" s="3">
        <f t="shared" si="1"/>
        <v>0.35098591549295721</v>
      </c>
      <c r="M6" s="5">
        <f t="shared" si="2"/>
        <v>5.9430322431102051E-2</v>
      </c>
      <c r="N6" s="5">
        <f t="shared" si="3"/>
        <v>0.14690966443269726</v>
      </c>
      <c r="O6" s="5">
        <f t="shared" si="4"/>
        <v>2.0859206126521982E-2</v>
      </c>
      <c r="P6" s="5">
        <f t="shared" si="5"/>
        <v>5.1563223065673375E-2</v>
      </c>
      <c r="Q6" s="5">
        <f t="shared" si="6"/>
        <v>0.18157775880105972</v>
      </c>
      <c r="R6" s="5">
        <f t="shared" si="7"/>
        <v>3.6606437793868097E-3</v>
      </c>
      <c r="S6" s="5">
        <f t="shared" si="8"/>
        <v>1.1184383089973621E-2</v>
      </c>
      <c r="T6" s="5">
        <f t="shared" si="9"/>
        <v>6.3731235905949313E-2</v>
      </c>
      <c r="U6" s="5">
        <f t="shared" si="10"/>
        <v>9.0489825267364675E-3</v>
      </c>
      <c r="V6" s="5">
        <f t="shared" si="11"/>
        <v>1.0782053794337256E-3</v>
      </c>
      <c r="W6" s="5">
        <f t="shared" si="12"/>
        <v>0.14961794205772111</v>
      </c>
      <c r="X6" s="5">
        <f t="shared" si="13"/>
        <v>5.2513790367301465E-2</v>
      </c>
      <c r="Y6" s="5">
        <f t="shared" si="14"/>
        <v>9.2158003940362703E-3</v>
      </c>
      <c r="Z6" s="5">
        <f t="shared" si="15"/>
        <v>4.2827813606722615E-4</v>
      </c>
      <c r="AA6" s="5">
        <f t="shared" si="16"/>
        <v>1.0586884721421243E-3</v>
      </c>
      <c r="AB6" s="5">
        <f t="shared" si="17"/>
        <v>1.3085203126861138E-3</v>
      </c>
      <c r="AC6" s="5">
        <f t="shared" si="18"/>
        <v>5.8467359565063265E-5</v>
      </c>
      <c r="AD6" s="5">
        <f t="shared" si="19"/>
        <v>9.2462571132322549E-2</v>
      </c>
      <c r="AE6" s="5">
        <f t="shared" si="20"/>
        <v>3.2453060177710907E-2</v>
      </c>
      <c r="AF6" s="5">
        <f t="shared" si="21"/>
        <v>5.6952835185109466E-3</v>
      </c>
      <c r="AG6" s="5">
        <f t="shared" si="22"/>
        <v>6.6632143324550511E-4</v>
      </c>
      <c r="AH6" s="5">
        <f t="shared" si="23"/>
        <v>3.7579898418293178E-5</v>
      </c>
      <c r="AI6" s="5">
        <f t="shared" si="24"/>
        <v>9.2896185654160922E-5</v>
      </c>
      <c r="AJ6" s="5">
        <f t="shared" si="25"/>
        <v>1.1481804997231661E-4</v>
      </c>
      <c r="AK6" s="5">
        <f t="shared" si="26"/>
        <v>9.4608725547494385E-5</v>
      </c>
      <c r="AL6" s="5">
        <f t="shared" si="27"/>
        <v>2.0291093031233853E-6</v>
      </c>
      <c r="AM6" s="5">
        <f t="shared" si="28"/>
        <v>4.5712844022953114E-2</v>
      </c>
      <c r="AN6" s="5">
        <f t="shared" si="29"/>
        <v>1.6044564409182956E-2</v>
      </c>
      <c r="AO6" s="5">
        <f t="shared" si="30"/>
        <v>2.8157080639213987E-3</v>
      </c>
      <c r="AP6" s="5">
        <f t="shared" si="31"/>
        <v>3.2942462419211811E-4</v>
      </c>
      <c r="AQ6" s="5">
        <f t="shared" si="32"/>
        <v>2.8905850826998497E-5</v>
      </c>
      <c r="AR6" s="5">
        <f t="shared" si="33"/>
        <v>2.6380030100953946E-6</v>
      </c>
      <c r="AS6" s="5">
        <f t="shared" si="34"/>
        <v>6.5210505535258819E-6</v>
      </c>
      <c r="AT6" s="5">
        <f t="shared" si="35"/>
        <v>8.0599036769299362E-6</v>
      </c>
      <c r="AU6" s="5">
        <f t="shared" si="36"/>
        <v>6.6412660299818532E-6</v>
      </c>
      <c r="AV6" s="5">
        <f t="shared" si="37"/>
        <v>4.1042439446799301E-6</v>
      </c>
      <c r="AW6" s="5">
        <f t="shared" si="38"/>
        <v>4.8902933413643689E-8</v>
      </c>
      <c r="AX6" s="5">
        <f t="shared" si="39"/>
        <v>1.8833423469592703E-2</v>
      </c>
      <c r="AY6" s="5">
        <f t="shared" si="40"/>
        <v>6.6102663783415413E-3</v>
      </c>
      <c r="AZ6" s="5">
        <f t="shared" si="41"/>
        <v>1.1600551982272602E-3</v>
      </c>
      <c r="BA6" s="5">
        <f t="shared" si="42"/>
        <v>1.3572101192405297E-4</v>
      </c>
      <c r="BB6" s="5">
        <f t="shared" si="43"/>
        <v>1.1909040905448576E-5</v>
      </c>
      <c r="BC6" s="5">
        <f t="shared" si="44"/>
        <v>8.3598112496838942E-7</v>
      </c>
      <c r="BD6" s="5">
        <f t="shared" si="45"/>
        <v>1.5431698359525133E-7</v>
      </c>
      <c r="BE6" s="5">
        <f t="shared" si="46"/>
        <v>3.8146614975085579E-7</v>
      </c>
      <c r="BF6" s="5">
        <f t="shared" si="47"/>
        <v>4.7148544513871709E-7</v>
      </c>
      <c r="BG6" s="5">
        <f t="shared" si="48"/>
        <v>3.8849847292757597E-7</v>
      </c>
      <c r="BH6" s="5">
        <f t="shared" si="49"/>
        <v>2.4008863638831829E-7</v>
      </c>
      <c r="BI6" s="5">
        <f t="shared" si="50"/>
        <v>1.1869813106533953E-7</v>
      </c>
      <c r="BJ6" s="8">
        <f t="shared" si="51"/>
        <v>0.82652708627174754</v>
      </c>
      <c r="BK6" s="8">
        <f t="shared" si="52"/>
        <v>0.12992689681339248</v>
      </c>
      <c r="BL6" s="8">
        <f t="shared" si="53"/>
        <v>3.630566309809985E-2</v>
      </c>
      <c r="BM6" s="8">
        <f t="shared" si="54"/>
        <v>0.52257688820745796</v>
      </c>
      <c r="BN6" s="8">
        <f t="shared" si="55"/>
        <v>0.46400081863644116</v>
      </c>
    </row>
    <row r="7" spans="1:88" x14ac:dyDescent="0.25">
      <c r="A7" t="s">
        <v>32</v>
      </c>
      <c r="B7" t="s">
        <v>309</v>
      </c>
      <c r="C7" t="s">
        <v>208</v>
      </c>
      <c r="D7" s="16">
        <v>44198</v>
      </c>
      <c r="E7">
        <f>VLOOKUP(A7,home!$A$2:$E$405,3,FALSE)</f>
        <v>1.26056338028169</v>
      </c>
      <c r="F7">
        <f>VLOOKUP(B7,home!$B$2:$E$405,3,FALSE)</f>
        <v>0.97</v>
      </c>
      <c r="G7">
        <f>VLOOKUP(C7,away!$B$2:$E$405,4,FALSE)</f>
        <v>1.06</v>
      </c>
      <c r="H7">
        <f>VLOOKUP(A7,away!$A$2:$E$405,3,FALSE)</f>
        <v>1.12676056338028</v>
      </c>
      <c r="I7">
        <f>VLOOKUP(C7,away!$B$2:$E$405,3,FALSE)</f>
        <v>1.59</v>
      </c>
      <c r="J7">
        <f>VLOOKUP(B7,home!$B$2:$E$405,4,FALSE)</f>
        <v>1.18</v>
      </c>
      <c r="K7" s="3">
        <f t="shared" si="0"/>
        <v>1.2961112676056337</v>
      </c>
      <c r="L7" s="3">
        <f t="shared" si="1"/>
        <v>2.1140281690140812</v>
      </c>
      <c r="M7" s="5">
        <f t="shared" si="2"/>
        <v>3.3036593543783216E-2</v>
      </c>
      <c r="N7" s="5">
        <f t="shared" si="3"/>
        <v>4.2819101135404956E-2</v>
      </c>
      <c r="O7" s="5">
        <f t="shared" si="4"/>
        <v>6.9840289359826446E-2</v>
      </c>
      <c r="P7" s="5">
        <f t="shared" si="5"/>
        <v>9.0520785972108886E-2</v>
      </c>
      <c r="Q7" s="5">
        <f t="shared" si="6"/>
        <v>2.7749159725171783E-2</v>
      </c>
      <c r="R7" s="5">
        <f t="shared" si="7"/>
        <v>7.3822169519383793E-2</v>
      </c>
      <c r="S7" s="5">
        <f t="shared" si="8"/>
        <v>6.2007094361506081E-2</v>
      </c>
      <c r="T7" s="5">
        <f t="shared" si="9"/>
        <v>5.8662505325484185E-2</v>
      </c>
      <c r="U7" s="5">
        <f t="shared" si="10"/>
        <v>9.5681745713166469E-2</v>
      </c>
      <c r="V7" s="5">
        <f t="shared" si="11"/>
        <v>1.8877823768400144E-2</v>
      </c>
      <c r="W7" s="5">
        <f t="shared" si="12"/>
        <v>1.1988666195461196E-2</v>
      </c>
      <c r="X7" s="5">
        <f t="shared" si="13"/>
        <v>2.5344378046111841E-2</v>
      </c>
      <c r="Y7" s="5">
        <f t="shared" si="14"/>
        <v>2.6789364557811255E-2</v>
      </c>
      <c r="Z7" s="5">
        <f t="shared" si="15"/>
        <v>5.202071528723666E-2</v>
      </c>
      <c r="AA7" s="5">
        <f t="shared" si="16"/>
        <v>6.7424635232692057E-2</v>
      </c>
      <c r="AB7" s="5">
        <f t="shared" si="17"/>
        <v>4.3694914719646004E-2</v>
      </c>
      <c r="AC7" s="5">
        <f t="shared" si="18"/>
        <v>3.2328458794749649E-3</v>
      </c>
      <c r="AD7" s="5">
        <f t="shared" si="19"/>
        <v>3.884661334875006E-3</v>
      </c>
      <c r="AE7" s="5">
        <f t="shared" si="20"/>
        <v>8.2122834890056041E-3</v>
      </c>
      <c r="AF7" s="5">
        <f t="shared" si="21"/>
        <v>8.6804993138435479E-3</v>
      </c>
      <c r="AG7" s="5">
        <f t="shared" si="22"/>
        <v>6.1169400235242194E-3</v>
      </c>
      <c r="AH7" s="5">
        <f t="shared" si="23"/>
        <v>2.7493314372369942E-2</v>
      </c>
      <c r="AI7" s="5">
        <f t="shared" si="24"/>
        <v>3.5634394541852583E-2</v>
      </c>
      <c r="AJ7" s="5">
        <f t="shared" si="25"/>
        <v>2.3093070139999925E-2</v>
      </c>
      <c r="AK7" s="5">
        <f t="shared" si="26"/>
        <v>9.9770628040203677E-3</v>
      </c>
      <c r="AL7" s="5">
        <f t="shared" si="27"/>
        <v>3.5432194248348676E-4</v>
      </c>
      <c r="AM7" s="5">
        <f t="shared" si="28"/>
        <v>1.0069906653926868E-3</v>
      </c>
      <c r="AN7" s="5">
        <f t="shared" si="29"/>
        <v>2.1288066325743727E-3</v>
      </c>
      <c r="AO7" s="5">
        <f t="shared" si="30"/>
        <v>2.2501785938231177E-3</v>
      </c>
      <c r="AP7" s="5">
        <f t="shared" si="31"/>
        <v>1.5856469775515211E-3</v>
      </c>
      <c r="AQ7" s="5">
        <f t="shared" si="32"/>
        <v>8.3802559416398879E-4</v>
      </c>
      <c r="AR7" s="5">
        <f t="shared" si="33"/>
        <v>1.1624328208549944E-2</v>
      </c>
      <c r="AS7" s="5">
        <f t="shared" si="34"/>
        <v>1.506642276944759E-2</v>
      </c>
      <c r="AT7" s="5">
        <f t="shared" si="35"/>
        <v>9.7638801569955545E-3</v>
      </c>
      <c r="AU7" s="5">
        <f t="shared" si="36"/>
        <v>4.2183583623443327E-3</v>
      </c>
      <c r="AV7" s="5">
        <f t="shared" si="37"/>
        <v>1.3668654510582347E-3</v>
      </c>
      <c r="AW7" s="5">
        <f t="shared" si="38"/>
        <v>2.6967991551434829E-5</v>
      </c>
      <c r="AX7" s="5">
        <f t="shared" si="39"/>
        <v>2.1752865796485917E-4</v>
      </c>
      <c r="AY7" s="5">
        <f t="shared" si="40"/>
        <v>4.5986171050554155E-4</v>
      </c>
      <c r="AZ7" s="5">
        <f t="shared" si="41"/>
        <v>4.8608030492985687E-4</v>
      </c>
      <c r="BA7" s="5">
        <f t="shared" si="42"/>
        <v>3.4252915234155712E-4</v>
      </c>
      <c r="BB7" s="5">
        <f t="shared" si="43"/>
        <v>1.8102906918964187E-4</v>
      </c>
      <c r="BC7" s="5">
        <f t="shared" si="44"/>
        <v>7.6540110335460368E-5</v>
      </c>
      <c r="BD7" s="5">
        <f t="shared" si="45"/>
        <v>4.0956928797899273E-3</v>
      </c>
      <c r="BE7" s="5">
        <f t="shared" si="46"/>
        <v>5.3084736901478904E-3</v>
      </c>
      <c r="BF7" s="5">
        <f t="shared" si="47"/>
        <v>3.4401862817943704E-3</v>
      </c>
      <c r="BG7" s="5">
        <f t="shared" si="48"/>
        <v>1.4862880674986706E-3</v>
      </c>
      <c r="BH7" s="5">
        <f t="shared" si="49"/>
        <v>4.815986777982075E-4</v>
      </c>
      <c r="BI7" s="5">
        <f t="shared" si="50"/>
        <v>1.2484109455164632E-4</v>
      </c>
      <c r="BJ7" s="8">
        <f t="shared" si="51"/>
        <v>0.22982077661546621</v>
      </c>
      <c r="BK7" s="8">
        <f t="shared" si="52"/>
        <v>0.20848932717826235</v>
      </c>
      <c r="BL7" s="8">
        <f t="shared" si="53"/>
        <v>0.50363853204293385</v>
      </c>
      <c r="BM7" s="8">
        <f t="shared" si="54"/>
        <v>0.6557483581492658</v>
      </c>
      <c r="BN7" s="8">
        <f t="shared" si="55"/>
        <v>0.3377880992556791</v>
      </c>
    </row>
    <row r="8" spans="1:88" x14ac:dyDescent="0.25">
      <c r="A8" t="s">
        <v>32</v>
      </c>
      <c r="B8" t="s">
        <v>33</v>
      </c>
      <c r="C8" t="s">
        <v>36</v>
      </c>
      <c r="D8" s="16">
        <v>44198</v>
      </c>
      <c r="E8">
        <f>VLOOKUP(A8,home!$A$2:$E$405,3,FALSE)</f>
        <v>1.26056338028169</v>
      </c>
      <c r="F8">
        <f>VLOOKUP(B8,home!$B$2:$E$405,3,FALSE)</f>
        <v>1.59</v>
      </c>
      <c r="G8">
        <f>VLOOKUP(C8,away!$B$2:$E$405,4,FALSE)</f>
        <v>0.79</v>
      </c>
      <c r="H8">
        <f>VLOOKUP(A8,away!$A$2:$E$405,3,FALSE)</f>
        <v>1.12676056338028</v>
      </c>
      <c r="I8">
        <f>VLOOKUP(C8,away!$B$2:$E$405,3,FALSE)</f>
        <v>1.39</v>
      </c>
      <c r="J8">
        <f>VLOOKUP(B8,home!$B$2:$E$405,4,FALSE)</f>
        <v>0.55000000000000004</v>
      </c>
      <c r="K8" s="3">
        <f t="shared" si="0"/>
        <v>1.583393661971831</v>
      </c>
      <c r="L8" s="3">
        <f t="shared" si="1"/>
        <v>0.861408450704224</v>
      </c>
      <c r="M8" s="5">
        <f t="shared" si="2"/>
        <v>8.6743298602666344E-2</v>
      </c>
      <c r="N8" s="5">
        <f t="shared" si="3"/>
        <v>0.13734878922599189</v>
      </c>
      <c r="O8" s="5">
        <f t="shared" si="4"/>
        <v>7.4721410458296694E-2</v>
      </c>
      <c r="P8" s="5">
        <f t="shared" si="5"/>
        <v>0.11831340773326267</v>
      </c>
      <c r="Q8" s="5">
        <f t="shared" si="6"/>
        <v>0.10873860116997025</v>
      </c>
      <c r="R8" s="5">
        <f t="shared" si="7"/>
        <v>3.2182827208657873E-2</v>
      </c>
      <c r="S8" s="5">
        <f t="shared" si="8"/>
        <v>4.034335411193074E-2</v>
      </c>
      <c r="T8" s="5">
        <f t="shared" si="9"/>
        <v>9.3668349965568581E-2</v>
      </c>
      <c r="U8" s="5">
        <f t="shared" si="10"/>
        <v>5.0958084626523473E-2</v>
      </c>
      <c r="V8" s="5">
        <f t="shared" si="11"/>
        <v>6.1140294040798963E-3</v>
      </c>
      <c r="W8" s="5">
        <f t="shared" si="12"/>
        <v>5.7392003968071197E-2</v>
      </c>
      <c r="X8" s="5">
        <f t="shared" si="13"/>
        <v>4.9437957220946877E-2</v>
      </c>
      <c r="Y8" s="5">
        <f t="shared" si="14"/>
        <v>2.1293137067838776E-2</v>
      </c>
      <c r="Z8" s="5">
        <f t="shared" si="15"/>
        <v>9.2408531083639101E-3</v>
      </c>
      <c r="AA8" s="5">
        <f t="shared" si="16"/>
        <v>1.463190824299611E-2</v>
      </c>
      <c r="AB8" s="5">
        <f t="shared" si="17"/>
        <v>1.1584035387256716E-2</v>
      </c>
      <c r="AC8" s="5">
        <f t="shared" si="18"/>
        <v>5.212013964124157E-4</v>
      </c>
      <c r="AD8" s="5">
        <f t="shared" si="19"/>
        <v>2.2718533832726526E-2</v>
      </c>
      <c r="AE8" s="5">
        <f t="shared" si="20"/>
        <v>1.9569937031120449E-2</v>
      </c>
      <c r="AF8" s="5">
        <f t="shared" si="21"/>
        <v>8.4288545691783429E-3</v>
      </c>
      <c r="AG8" s="5">
        <f t="shared" si="22"/>
        <v>2.4202288518823793E-3</v>
      </c>
      <c r="AH8" s="5">
        <f t="shared" si="23"/>
        <v>1.9900372398152671E-3</v>
      </c>
      <c r="AI8" s="5">
        <f t="shared" si="24"/>
        <v>3.1510123526114105E-3</v>
      </c>
      <c r="AJ8" s="5">
        <f t="shared" si="25"/>
        <v>2.4946464939599282E-3</v>
      </c>
      <c r="AK8" s="5">
        <f t="shared" si="26"/>
        <v>1.3166691491321332E-3</v>
      </c>
      <c r="AL8" s="5">
        <f t="shared" si="27"/>
        <v>2.8435678291345255E-5</v>
      </c>
      <c r="AM8" s="5">
        <f t="shared" si="28"/>
        <v>7.1944764960063506E-3</v>
      </c>
      <c r="AN8" s="5">
        <f t="shared" si="29"/>
        <v>6.1973828520527838E-3</v>
      </c>
      <c r="AO8" s="5">
        <f t="shared" si="30"/>
        <v>2.6692389805038569E-3</v>
      </c>
      <c r="AP8" s="5">
        <f t="shared" si="31"/>
        <v>7.664350049183834E-4</v>
      </c>
      <c r="AQ8" s="5">
        <f t="shared" si="32"/>
        <v>1.6505339753805721E-4</v>
      </c>
      <c r="AR8" s="5">
        <f t="shared" si="33"/>
        <v>3.4284697911859594E-4</v>
      </c>
      <c r="AS8" s="5">
        <f t="shared" si="34"/>
        <v>5.4286173376257355E-4</v>
      </c>
      <c r="AT8" s="5">
        <f t="shared" si="35"/>
        <v>4.2978191428334929E-4</v>
      </c>
      <c r="AU8" s="5">
        <f t="shared" si="36"/>
        <v>2.2683798636879198E-4</v>
      </c>
      <c r="AV8" s="5">
        <f t="shared" si="37"/>
        <v>8.9793457477699439E-5</v>
      </c>
      <c r="AW8" s="5">
        <f t="shared" si="38"/>
        <v>1.0773557195807544E-6</v>
      </c>
      <c r="AX8" s="5">
        <f t="shared" si="39"/>
        <v>1.8986147474969624E-3</v>
      </c>
      <c r="AY8" s="5">
        <f t="shared" si="40"/>
        <v>1.6354827881255496E-3</v>
      </c>
      <c r="AZ8" s="5">
        <f t="shared" si="41"/>
        <v>7.0440934733632715E-4</v>
      </c>
      <c r="BA8" s="5">
        <f t="shared" si="42"/>
        <v>2.0226138818351975E-4</v>
      </c>
      <c r="BB8" s="5">
        <f t="shared" si="43"/>
        <v>4.3557417258112844E-5</v>
      </c>
      <c r="BC8" s="5">
        <f t="shared" si="44"/>
        <v>7.5041454633976838E-6</v>
      </c>
      <c r="BD8" s="5">
        <f t="shared" si="45"/>
        <v>4.9221880851862169E-5</v>
      </c>
      <c r="BE8" s="5">
        <f t="shared" si="46"/>
        <v>7.7937614171171192E-5</v>
      </c>
      <c r="BF8" s="5">
        <f t="shared" si="47"/>
        <v>6.1702962153919227E-5</v>
      </c>
      <c r="BG8" s="5">
        <f t="shared" si="48"/>
        <v>3.2566693066467816E-5</v>
      </c>
      <c r="BH8" s="5">
        <f t="shared" si="49"/>
        <v>1.2891473848206777E-5</v>
      </c>
      <c r="BI8" s="5">
        <f t="shared" si="50"/>
        <v>4.0824555969452402E-6</v>
      </c>
      <c r="BJ8" s="8">
        <f t="shared" si="51"/>
        <v>0.54250080946817836</v>
      </c>
      <c r="BK8" s="8">
        <f t="shared" si="52"/>
        <v>0.25369920971476895</v>
      </c>
      <c r="BL8" s="8">
        <f t="shared" si="53"/>
        <v>0.1949011563099492</v>
      </c>
      <c r="BM8" s="8">
        <f t="shared" si="54"/>
        <v>0.44065928877000904</v>
      </c>
      <c r="BN8" s="8">
        <f t="shared" si="55"/>
        <v>0.55804833439884571</v>
      </c>
    </row>
    <row r="9" spans="1:88" x14ac:dyDescent="0.25">
      <c r="A9" t="s">
        <v>340</v>
      </c>
      <c r="B9" t="s">
        <v>356</v>
      </c>
      <c r="C9" t="s">
        <v>405</v>
      </c>
      <c r="D9" s="16">
        <v>44198</v>
      </c>
      <c r="E9">
        <f>VLOOKUP(A9,home!$A$2:$E$405,3,FALSE)</f>
        <v>1.3317073170731699</v>
      </c>
      <c r="F9">
        <f>VLOOKUP(B9,home!$B$2:$E$405,3,FALSE)</f>
        <v>0.98</v>
      </c>
      <c r="G9">
        <f>VLOOKUP(C9,away!$B$2:$E$405,4,FALSE)</f>
        <v>1.0900000000000001</v>
      </c>
      <c r="H9">
        <f>VLOOKUP(A9,away!$A$2:$E$405,3,FALSE)</f>
        <v>1.14146341463415</v>
      </c>
      <c r="I9">
        <f>VLOOKUP(C9,away!$B$2:$E$405,3,FALSE)</f>
        <v>0.55000000000000004</v>
      </c>
      <c r="J9">
        <f>VLOOKUP(B9,home!$B$2:$E$405,4,FALSE)</f>
        <v>1.05</v>
      </c>
      <c r="K9" s="3">
        <f t="shared" si="0"/>
        <v>1.4225297560975603</v>
      </c>
      <c r="L9" s="3">
        <f t="shared" si="1"/>
        <v>0.65919512195122176</v>
      </c>
      <c r="M9" s="5">
        <f t="shared" si="2"/>
        <v>0.12471490855757453</v>
      </c>
      <c r="N9" s="5">
        <f t="shared" si="3"/>
        <v>0.17741066845213604</v>
      </c>
      <c r="O9" s="5">
        <f t="shared" si="4"/>
        <v>8.2211459355745795E-2</v>
      </c>
      <c r="P9" s="5">
        <f t="shared" si="5"/>
        <v>0.11694824722575356</v>
      </c>
      <c r="Q9" s="5">
        <f t="shared" si="6"/>
        <v>0.12618597746116111</v>
      </c>
      <c r="R9" s="5">
        <f t="shared" si="7"/>
        <v>2.7096696487899384E-2</v>
      </c>
      <c r="S9" s="5">
        <f t="shared" si="8"/>
        <v>2.7416314311095483E-2</v>
      </c>
      <c r="T9" s="5">
        <f t="shared" si="9"/>
        <v>8.3181180801044211E-2</v>
      </c>
      <c r="U9" s="5">
        <f t="shared" si="10"/>
        <v>3.8545857045981131E-2</v>
      </c>
      <c r="V9" s="5">
        <f t="shared" si="11"/>
        <v>2.8565504950951405E-3</v>
      </c>
      <c r="W9" s="5">
        <f t="shared" si="12"/>
        <v>5.9834435913585941E-2</v>
      </c>
      <c r="X9" s="5">
        <f t="shared" si="13"/>
        <v>3.9442568278938842E-2</v>
      </c>
      <c r="Y9" s="5">
        <f t="shared" si="14"/>
        <v>1.3000174303352241E-2</v>
      </c>
      <c r="Z9" s="5">
        <f t="shared" si="15"/>
        <v>5.9540033819386927E-3</v>
      </c>
      <c r="AA9" s="5">
        <f t="shared" si="16"/>
        <v>8.4697469787132981E-3</v>
      </c>
      <c r="AB9" s="5">
        <f t="shared" si="17"/>
        <v>6.0242335519185381E-3</v>
      </c>
      <c r="AC9" s="5">
        <f t="shared" si="18"/>
        <v>1.6741611797709243E-4</v>
      </c>
      <c r="AD9" s="5">
        <f t="shared" si="19"/>
        <v>2.1279066381597118E-2</v>
      </c>
      <c r="AE9" s="5">
        <f t="shared" si="20"/>
        <v>1.4027056758425053E-2</v>
      </c>
      <c r="AF9" s="5">
        <f t="shared" si="21"/>
        <v>4.6232836952433565E-3</v>
      </c>
      <c r="AG9" s="5">
        <f t="shared" si="22"/>
        <v>1.0158820197670132E-3</v>
      </c>
      <c r="AH9" s="5">
        <f t="shared" si="23"/>
        <v>9.812124963637656E-4</v>
      </c>
      <c r="AI9" s="5">
        <f t="shared" si="24"/>
        <v>1.395803973132226E-3</v>
      </c>
      <c r="AJ9" s="5">
        <f t="shared" si="25"/>
        <v>9.9278634272989552E-4</v>
      </c>
      <c r="AK9" s="5">
        <f t="shared" si="26"/>
        <v>4.707560379935159E-4</v>
      </c>
      <c r="AL9" s="5">
        <f t="shared" si="27"/>
        <v>6.2796089998245266E-6</v>
      </c>
      <c r="AM9" s="5">
        <f t="shared" si="28"/>
        <v>6.0540210219594296E-3</v>
      </c>
      <c r="AN9" s="5">
        <f t="shared" si="29"/>
        <v>3.9907811258658053E-3</v>
      </c>
      <c r="AO9" s="5">
        <f t="shared" si="30"/>
        <v>1.3153517254728721E-3</v>
      </c>
      <c r="AP9" s="5">
        <f t="shared" si="31"/>
        <v>2.890244803606133E-4</v>
      </c>
      <c r="AQ9" s="5">
        <f t="shared" si="32"/>
        <v>4.7630881894550743E-5</v>
      </c>
      <c r="AR9" s="5">
        <f t="shared" si="33"/>
        <v>1.2936209824011513E-4</v>
      </c>
      <c r="AS9" s="5">
        <f t="shared" si="34"/>
        <v>1.8402143405777961E-4</v>
      </c>
      <c r="AT9" s="5">
        <f t="shared" si="35"/>
        <v>1.3088798285346826E-4</v>
      </c>
      <c r="AU9" s="5">
        <f t="shared" si="36"/>
        <v>6.2064016774881974E-5</v>
      </c>
      <c r="AV9" s="5">
        <f t="shared" si="37"/>
        <v>2.2071977661301927E-5</v>
      </c>
      <c r="AW9" s="5">
        <f t="shared" si="38"/>
        <v>1.6357067541891498E-7</v>
      </c>
      <c r="AX9" s="5">
        <f t="shared" si="39"/>
        <v>1.4353375079629071E-3</v>
      </c>
      <c r="AY9" s="5">
        <f t="shared" si="40"/>
        <v>9.4616748360277115E-4</v>
      </c>
      <c r="AZ9" s="5">
        <f t="shared" si="41"/>
        <v>3.1185449486990468E-4</v>
      </c>
      <c r="BA9" s="5">
        <f t="shared" si="42"/>
        <v>6.8524320592267831E-5</v>
      </c>
      <c r="BB9" s="5">
        <f t="shared" si="43"/>
        <v>1.1292724467361152E-5</v>
      </c>
      <c r="BC9" s="5">
        <f t="shared" si="44"/>
        <v>1.4888217764847369E-6</v>
      </c>
      <c r="BD9" s="5">
        <f t="shared" si="45"/>
        <v>1.4212477354209758E-5</v>
      </c>
      <c r="BE9" s="5">
        <f t="shared" si="46"/>
        <v>2.0217671944226107E-5</v>
      </c>
      <c r="BF9" s="5">
        <f t="shared" si="47"/>
        <v>1.4380119969840228E-5</v>
      </c>
      <c r="BG9" s="5">
        <f t="shared" si="48"/>
        <v>6.8187161844501606E-6</v>
      </c>
      <c r="BH9" s="5">
        <f t="shared" si="49"/>
        <v>2.4249566676910922E-6</v>
      </c>
      <c r="BI9" s="5">
        <f t="shared" si="50"/>
        <v>6.8991460340755253E-7</v>
      </c>
      <c r="BJ9" s="8">
        <f t="shared" si="51"/>
        <v>0.55447176865407588</v>
      </c>
      <c r="BK9" s="8">
        <f t="shared" si="52"/>
        <v>0.27305588380009843</v>
      </c>
      <c r="BL9" s="8">
        <f t="shared" si="53"/>
        <v>0.16677570363678887</v>
      </c>
      <c r="BM9" s="8">
        <f t="shared" si="54"/>
        <v>0.34474339801970427</v>
      </c>
      <c r="BN9" s="8">
        <f t="shared" si="55"/>
        <v>0.65456795754027042</v>
      </c>
    </row>
    <row r="10" spans="1:88" x14ac:dyDescent="0.25">
      <c r="A10" t="s">
        <v>342</v>
      </c>
      <c r="B10" t="s">
        <v>393</v>
      </c>
      <c r="C10" t="s">
        <v>398</v>
      </c>
      <c r="D10" s="16">
        <v>44198</v>
      </c>
      <c r="E10">
        <f>VLOOKUP(A10,home!$A$2:$E$405,3,FALSE)</f>
        <v>1.1388888888888899</v>
      </c>
      <c r="F10">
        <f>VLOOKUP(B10,home!$B$2:$E$405,3,FALSE)</f>
        <v>1.2</v>
      </c>
      <c r="G10">
        <f>VLOOKUP(C10,away!$B$2:$E$405,4,FALSE)</f>
        <v>1.24</v>
      </c>
      <c r="H10">
        <f>VLOOKUP(A10,away!$A$2:$E$405,3,FALSE)</f>
        <v>0.83333333333333304</v>
      </c>
      <c r="I10">
        <f>VLOOKUP(C10,away!$B$2:$E$405,3,FALSE)</f>
        <v>0.88</v>
      </c>
      <c r="J10">
        <f>VLOOKUP(B10,home!$B$2:$E$405,4,FALSE)</f>
        <v>0.65</v>
      </c>
      <c r="K10" s="3">
        <f t="shared" si="0"/>
        <v>1.6946666666666681</v>
      </c>
      <c r="L10" s="3">
        <f t="shared" si="1"/>
        <v>0.47666666666666652</v>
      </c>
      <c r="M10" s="5">
        <f t="shared" si="2"/>
        <v>0.11402548153441142</v>
      </c>
      <c r="N10" s="5">
        <f t="shared" si="3"/>
        <v>0.19323518270698267</v>
      </c>
      <c r="O10" s="5">
        <f t="shared" si="4"/>
        <v>5.4352146198069426E-2</v>
      </c>
      <c r="P10" s="5">
        <f t="shared" si="5"/>
        <v>9.2108770423661723E-2</v>
      </c>
      <c r="Q10" s="5">
        <f t="shared" si="6"/>
        <v>0.16373461148038349</v>
      </c>
      <c r="R10" s="5">
        <f t="shared" si="7"/>
        <v>1.2953928177206541E-2</v>
      </c>
      <c r="S10" s="5">
        <f t="shared" si="8"/>
        <v>1.8601161500901998E-2</v>
      </c>
      <c r="T10" s="5">
        <f t="shared" si="9"/>
        <v>7.8046831472316114E-2</v>
      </c>
      <c r="U10" s="5">
        <f t="shared" si="10"/>
        <v>2.1952590284306035E-2</v>
      </c>
      <c r="V10" s="5">
        <f t="shared" si="11"/>
        <v>1.6695392129745397E-3</v>
      </c>
      <c r="W10" s="5">
        <f t="shared" si="12"/>
        <v>9.2491862751807818E-2</v>
      </c>
      <c r="X10" s="5">
        <f t="shared" si="13"/>
        <v>4.4087787911695049E-2</v>
      </c>
      <c r="Y10" s="5">
        <f t="shared" si="14"/>
        <v>1.0507589452287316E-2</v>
      </c>
      <c r="Z10" s="5">
        <f t="shared" si="15"/>
        <v>2.0582352548228163E-3</v>
      </c>
      <c r="AA10" s="5">
        <f t="shared" si="16"/>
        <v>3.4880226785064024E-3</v>
      </c>
      <c r="AB10" s="5">
        <f t="shared" si="17"/>
        <v>2.9555178829210947E-3</v>
      </c>
      <c r="AC10" s="5">
        <f t="shared" si="18"/>
        <v>8.4289933493267107E-5</v>
      </c>
      <c r="AD10" s="5">
        <f t="shared" si="19"/>
        <v>3.9185719185849267E-2</v>
      </c>
      <c r="AE10" s="5">
        <f t="shared" si="20"/>
        <v>1.8678526145254813E-2</v>
      </c>
      <c r="AF10" s="5">
        <f t="shared" si="21"/>
        <v>4.4517153979523952E-3</v>
      </c>
      <c r="AG10" s="5">
        <f t="shared" si="22"/>
        <v>7.0732811323021374E-4</v>
      </c>
      <c r="AH10" s="5">
        <f t="shared" si="23"/>
        <v>2.4527303453305221E-4</v>
      </c>
      <c r="AI10" s="5">
        <f t="shared" si="24"/>
        <v>4.1565603585534612E-4</v>
      </c>
      <c r="AJ10" s="5">
        <f t="shared" si="25"/>
        <v>3.5219921438143029E-4</v>
      </c>
      <c r="AK10" s="5">
        <f t="shared" si="26"/>
        <v>1.9895342287946591E-4</v>
      </c>
      <c r="AL10" s="5">
        <f t="shared" si="27"/>
        <v>2.7235463612803186E-6</v>
      </c>
      <c r="AM10" s="5">
        <f t="shared" si="28"/>
        <v>1.3281346422723857E-2</v>
      </c>
      <c r="AN10" s="5">
        <f t="shared" si="29"/>
        <v>6.3307751281650362E-3</v>
      </c>
      <c r="AO10" s="5">
        <f t="shared" si="30"/>
        <v>1.5088347388793331E-3</v>
      </c>
      <c r="AP10" s="5">
        <f t="shared" si="31"/>
        <v>2.3973707517749396E-4</v>
      </c>
      <c r="AQ10" s="5">
        <f t="shared" si="32"/>
        <v>2.8568668125318019E-5</v>
      </c>
      <c r="AR10" s="5">
        <f t="shared" si="33"/>
        <v>2.3382695958817649E-5</v>
      </c>
      <c r="AS10" s="5">
        <f t="shared" si="34"/>
        <v>3.9625875418209671E-5</v>
      </c>
      <c r="AT10" s="5">
        <f t="shared" si="35"/>
        <v>3.3576325104363032E-5</v>
      </c>
      <c r="AU10" s="5">
        <f t="shared" si="36"/>
        <v>1.8966892981175754E-5</v>
      </c>
      <c r="AV10" s="5">
        <f t="shared" si="37"/>
        <v>8.0356403263581329E-6</v>
      </c>
      <c r="AW10" s="5">
        <f t="shared" si="38"/>
        <v>6.1112681703923733E-8</v>
      </c>
      <c r="AX10" s="5">
        <f t="shared" si="39"/>
        <v>3.7512425118404577E-3</v>
      </c>
      <c r="AY10" s="5">
        <f t="shared" si="40"/>
        <v>1.7880922639772843E-3</v>
      </c>
      <c r="AZ10" s="5">
        <f t="shared" si="41"/>
        <v>4.261619895812526E-4</v>
      </c>
      <c r="BA10" s="5">
        <f t="shared" si="42"/>
        <v>6.7712405011243447E-5</v>
      </c>
      <c r="BB10" s="5">
        <f t="shared" si="43"/>
        <v>8.0690615971731749E-6</v>
      </c>
      <c r="BC10" s="5">
        <f t="shared" si="44"/>
        <v>7.6925053893050945E-7</v>
      </c>
      <c r="BD10" s="5">
        <f t="shared" si="45"/>
        <v>1.8576252900616221E-6</v>
      </c>
      <c r="BE10" s="5">
        <f t="shared" si="46"/>
        <v>3.1480556582244314E-6</v>
      </c>
      <c r="BF10" s="5">
        <f t="shared" si="47"/>
        <v>2.6674524944021709E-6</v>
      </c>
      <c r="BG10" s="5">
        <f t="shared" si="48"/>
        <v>1.5068142757267387E-6</v>
      </c>
      <c r="BH10" s="5">
        <f t="shared" si="49"/>
        <v>6.3838698148289528E-7</v>
      </c>
      <c r="BI10" s="5">
        <f t="shared" si="50"/>
        <v>2.1637062759060282E-7</v>
      </c>
      <c r="BJ10" s="8">
        <f t="shared" si="51"/>
        <v>0.67255846413337661</v>
      </c>
      <c r="BK10" s="8">
        <f t="shared" si="52"/>
        <v>0.2282800584157815</v>
      </c>
      <c r="BL10" s="8">
        <f t="shared" si="53"/>
        <v>9.7047909063775209E-2</v>
      </c>
      <c r="BM10" s="8">
        <f t="shared" si="54"/>
        <v>0.36774651519574519</v>
      </c>
      <c r="BN10" s="8">
        <f t="shared" si="55"/>
        <v>0.63041012052071521</v>
      </c>
    </row>
    <row r="11" spans="1:88" x14ac:dyDescent="0.25">
      <c r="A11" t="s">
        <v>342</v>
      </c>
      <c r="B11" t="s">
        <v>414</v>
      </c>
      <c r="C11" t="s">
        <v>396</v>
      </c>
      <c r="D11" s="16">
        <v>44198</v>
      </c>
      <c r="E11">
        <f>VLOOKUP(A11,home!$A$2:$E$405,3,FALSE)</f>
        <v>1.1388888888888899</v>
      </c>
      <c r="F11">
        <f>VLOOKUP(B11,home!$B$2:$E$405,3,FALSE)</f>
        <v>0.73</v>
      </c>
      <c r="G11">
        <f>VLOOKUP(C11,away!$B$2:$E$405,4,FALSE)</f>
        <v>1.1000000000000001</v>
      </c>
      <c r="H11">
        <f>VLOOKUP(A11,away!$A$2:$E$405,3,FALSE)</f>
        <v>0.83333333333333304</v>
      </c>
      <c r="I11">
        <f>VLOOKUP(C11,away!$B$2:$E$405,3,FALSE)</f>
        <v>0.51</v>
      </c>
      <c r="J11">
        <f>VLOOKUP(B11,home!$B$2:$E$405,4,FALSE)</f>
        <v>1.4</v>
      </c>
      <c r="K11" s="3">
        <f t="shared" si="0"/>
        <v>0.91452777777777861</v>
      </c>
      <c r="L11" s="3">
        <f t="shared" si="1"/>
        <v>0.59499999999999975</v>
      </c>
      <c r="M11" s="5">
        <f t="shared" si="2"/>
        <v>0.22101432119473935</v>
      </c>
      <c r="N11" s="5">
        <f t="shared" si="3"/>
        <v>0.20212373601928915</v>
      </c>
      <c r="O11" s="5">
        <f t="shared" si="4"/>
        <v>0.13150352111086985</v>
      </c>
      <c r="P11" s="5">
        <f t="shared" si="5"/>
        <v>0.12026362293147699</v>
      </c>
      <c r="Q11" s="5">
        <f t="shared" si="6"/>
        <v>9.2423885568931441E-2</v>
      </c>
      <c r="R11" s="5">
        <f t="shared" si="7"/>
        <v>3.9122297530483761E-2</v>
      </c>
      <c r="S11" s="5">
        <f t="shared" si="8"/>
        <v>1.6360183044270463E-2</v>
      </c>
      <c r="T11" s="5">
        <f t="shared" si="9"/>
        <v>5.499221191351418E-2</v>
      </c>
      <c r="U11" s="5">
        <f t="shared" si="10"/>
        <v>3.5778427822114392E-2</v>
      </c>
      <c r="V11" s="5">
        <f t="shared" si="11"/>
        <v>9.8914398854344898E-4</v>
      </c>
      <c r="W11" s="5">
        <f t="shared" si="12"/>
        <v>2.8174736894314194E-2</v>
      </c>
      <c r="X11" s="5">
        <f t="shared" si="13"/>
        <v>1.6763968452116938E-2</v>
      </c>
      <c r="Y11" s="5">
        <f t="shared" si="14"/>
        <v>4.9872806145047867E-3</v>
      </c>
      <c r="Z11" s="5">
        <f t="shared" si="15"/>
        <v>7.7592556768792762E-3</v>
      </c>
      <c r="AA11" s="5">
        <f t="shared" si="16"/>
        <v>7.0960548513860173E-3</v>
      </c>
      <c r="AB11" s="5">
        <f t="shared" si="17"/>
        <v>3.2447696371136403E-3</v>
      </c>
      <c r="AC11" s="5">
        <f t="shared" si="18"/>
        <v>3.3639799623638029E-5</v>
      </c>
      <c r="AD11" s="5">
        <f t="shared" si="19"/>
        <v>6.4416448803576859E-3</v>
      </c>
      <c r="AE11" s="5">
        <f t="shared" si="20"/>
        <v>3.8327787038128212E-3</v>
      </c>
      <c r="AF11" s="5">
        <f t="shared" si="21"/>
        <v>1.1402516643843137E-3</v>
      </c>
      <c r="AG11" s="5">
        <f t="shared" si="22"/>
        <v>2.2614991343622215E-4</v>
      </c>
      <c r="AH11" s="5">
        <f t="shared" si="23"/>
        <v>1.1541892819357919E-3</v>
      </c>
      <c r="AI11" s="5">
        <f t="shared" si="24"/>
        <v>1.0555381591436696E-3</v>
      </c>
      <c r="AJ11" s="5">
        <f t="shared" si="25"/>
        <v>4.8265948352065377E-4</v>
      </c>
      <c r="AK11" s="5">
        <f t="shared" si="26"/>
        <v>1.4713516829583797E-4</v>
      </c>
      <c r="AL11" s="5">
        <f t="shared" si="27"/>
        <v>7.3219584243375171E-7</v>
      </c>
      <c r="AM11" s="5">
        <f t="shared" si="28"/>
        <v>1.1782126355334242E-3</v>
      </c>
      <c r="AN11" s="5">
        <f t="shared" si="29"/>
        <v>7.01036518142387E-4</v>
      </c>
      <c r="AO11" s="5">
        <f t="shared" si="30"/>
        <v>2.0855836414736004E-4</v>
      </c>
      <c r="AP11" s="5">
        <f t="shared" si="31"/>
        <v>4.1364075555893057E-5</v>
      </c>
      <c r="AQ11" s="5">
        <f t="shared" si="32"/>
        <v>6.1529062389390893E-6</v>
      </c>
      <c r="AR11" s="5">
        <f t="shared" si="33"/>
        <v>1.3734852455035923E-4</v>
      </c>
      <c r="AS11" s="5">
        <f t="shared" si="34"/>
        <v>1.2560904093809669E-4</v>
      </c>
      <c r="AT11" s="5">
        <f t="shared" si="35"/>
        <v>5.7436478538957799E-5</v>
      </c>
      <c r="AU11" s="5">
        <f t="shared" si="36"/>
        <v>1.7509085027204717E-5</v>
      </c>
      <c r="AV11" s="5">
        <f t="shared" si="37"/>
        <v>4.0031361552129261E-6</v>
      </c>
      <c r="AW11" s="5">
        <f t="shared" si="38"/>
        <v>1.1067222078445682E-8</v>
      </c>
      <c r="AX11" s="5">
        <f t="shared" si="39"/>
        <v>1.795846972206803E-4</v>
      </c>
      <c r="AY11" s="5">
        <f t="shared" si="40"/>
        <v>1.0685289484630472E-4</v>
      </c>
      <c r="AZ11" s="5">
        <f t="shared" si="41"/>
        <v>3.1788736216775641E-5</v>
      </c>
      <c r="BA11" s="5">
        <f t="shared" si="42"/>
        <v>6.3047660163271662E-6</v>
      </c>
      <c r="BB11" s="5">
        <f t="shared" si="43"/>
        <v>9.3783394492866547E-7</v>
      </c>
      <c r="BC11" s="5">
        <f t="shared" si="44"/>
        <v>1.1160223944651121E-7</v>
      </c>
      <c r="BD11" s="5">
        <f t="shared" si="45"/>
        <v>1.3620395351243942E-5</v>
      </c>
      <c r="BE11" s="5">
        <f t="shared" si="46"/>
        <v>1.2456229893027907E-5</v>
      </c>
      <c r="BF11" s="5">
        <f t="shared" si="47"/>
        <v>5.6957841217799751E-6</v>
      </c>
      <c r="BG11" s="5">
        <f t="shared" si="48"/>
        <v>1.7363175985311325E-6</v>
      </c>
      <c r="BH11" s="5">
        <f t="shared" si="49"/>
        <v>3.9697766872528134E-7</v>
      </c>
      <c r="BI11" s="5">
        <f t="shared" si="50"/>
        <v>7.2609421041346964E-8</v>
      </c>
      <c r="BJ11" s="8">
        <f t="shared" si="51"/>
        <v>0.41356754965476417</v>
      </c>
      <c r="BK11" s="8">
        <f t="shared" si="52"/>
        <v>0.35876849604934263</v>
      </c>
      <c r="BL11" s="8">
        <f t="shared" si="53"/>
        <v>0.21996047762412774</v>
      </c>
      <c r="BM11" s="8">
        <f t="shared" si="54"/>
        <v>0.193497552821699</v>
      </c>
      <c r="BN11" s="8">
        <f t="shared" si="55"/>
        <v>0.80645138435579056</v>
      </c>
    </row>
    <row r="12" spans="1:88" x14ac:dyDescent="0.25">
      <c r="A12" t="s">
        <v>32</v>
      </c>
      <c r="B12" t="s">
        <v>312</v>
      </c>
      <c r="C12" t="s">
        <v>207</v>
      </c>
      <c r="D12" s="16">
        <v>44229</v>
      </c>
      <c r="E12">
        <f>VLOOKUP(A12,home!$A$2:$E$405,3,FALSE)</f>
        <v>1.26056338028169</v>
      </c>
      <c r="F12">
        <f>VLOOKUP(B12,home!$B$2:$E$405,3,FALSE)</f>
        <v>0.56999999999999995</v>
      </c>
      <c r="G12">
        <f>VLOOKUP(C12,away!$B$2:$E$405,4,FALSE)</f>
        <v>0.59</v>
      </c>
      <c r="H12">
        <f>VLOOKUP(A12,away!$A$2:$E$405,3,FALSE)</f>
        <v>1.12676056338028</v>
      </c>
      <c r="I12">
        <f>VLOOKUP(C12,away!$B$2:$E$405,3,FALSE)</f>
        <v>0.99</v>
      </c>
      <c r="J12">
        <f>VLOOKUP(B12,home!$B$2:$E$405,4,FALSE)</f>
        <v>0.76</v>
      </c>
      <c r="K12" s="3">
        <f t="shared" ref="K12:K75" si="56">E12*F12*G12</f>
        <v>0.42392746478873228</v>
      </c>
      <c r="L12" s="3">
        <f t="shared" ref="L12:L75" si="57">H12*I12*J12</f>
        <v>0.84777464788732271</v>
      </c>
      <c r="M12" s="5">
        <f t="shared" si="2"/>
        <v>0.28035402129534004</v>
      </c>
      <c r="N12" s="5">
        <f t="shared" si="3"/>
        <v>0.11884976949105976</v>
      </c>
      <c r="O12" s="5">
        <f t="shared" si="4"/>
        <v>0.23767703168745183</v>
      </c>
      <c r="P12" s="5">
        <f t="shared" si="5"/>
        <v>0.10075782148177265</v>
      </c>
      <c r="Q12" s="5">
        <f t="shared" si="6"/>
        <v>2.5191840735535088E-2</v>
      </c>
      <c r="R12" s="5">
        <f t="shared" si="7"/>
        <v>0.10074828092486676</v>
      </c>
      <c r="S12" s="5">
        <f t="shared" si="8"/>
        <v>9.0529632345258525E-3</v>
      </c>
      <c r="T12" s="5">
        <f t="shared" si="9"/>
        <v>2.1357003909201772E-2</v>
      </c>
      <c r="U12" s="5">
        <f t="shared" si="10"/>
        <v>4.2709963314301762E-2</v>
      </c>
      <c r="V12" s="5">
        <f t="shared" si="11"/>
        <v>3.6150992601382382E-4</v>
      </c>
      <c r="W12" s="5">
        <f t="shared" si="12"/>
        <v>3.5598377254589678E-3</v>
      </c>
      <c r="X12" s="5">
        <f t="shared" si="13"/>
        <v>3.017940174236984E-3</v>
      </c>
      <c r="Y12" s="5">
        <f t="shared" si="14"/>
        <v>1.2792665842793823E-3</v>
      </c>
      <c r="Z12" s="5">
        <f t="shared" si="15"/>
        <v>2.8470612795443998E-2</v>
      </c>
      <c r="AA12" s="5">
        <f t="shared" si="16"/>
        <v>1.2069474703354217E-2</v>
      </c>
      <c r="AB12" s="5">
        <f t="shared" si="17"/>
        <v>2.5582909061623443E-3</v>
      </c>
      <c r="AC12" s="5">
        <f t="shared" si="18"/>
        <v>8.1203027739919779E-6</v>
      </c>
      <c r="AD12" s="5">
        <f t="shared" si="19"/>
        <v>3.7727824550327682E-4</v>
      </c>
      <c r="AE12" s="5">
        <f t="shared" si="20"/>
        <v>3.1984693173708737E-4</v>
      </c>
      <c r="AF12" s="5">
        <f t="shared" si="21"/>
        <v>1.355790599656249E-4</v>
      </c>
      <c r="AG12" s="5">
        <f t="shared" si="22"/>
        <v>3.831349660775062E-5</v>
      </c>
      <c r="AH12" s="5">
        <f t="shared" si="23"/>
        <v>6.0341659344484589E-3</v>
      </c>
      <c r="AI12" s="5">
        <f t="shared" si="24"/>
        <v>2.5580486667052672E-3</v>
      </c>
      <c r="AJ12" s="5">
        <f t="shared" si="25"/>
        <v>5.4221354304128029E-4</v>
      </c>
      <c r="AK12" s="5">
        <f t="shared" si="26"/>
        <v>7.6619737558535371E-5</v>
      </c>
      <c r="AL12" s="5">
        <f t="shared" si="27"/>
        <v>1.1673583471348304E-7</v>
      </c>
      <c r="AM12" s="5">
        <f t="shared" si="28"/>
        <v>3.1987722027229045E-5</v>
      </c>
      <c r="AN12" s="5">
        <f t="shared" si="29"/>
        <v>2.7118379778351657E-5</v>
      </c>
      <c r="AO12" s="5">
        <f t="shared" si="30"/>
        <v>1.1495137433933384E-5</v>
      </c>
      <c r="AP12" s="5">
        <f t="shared" si="31"/>
        <v>3.2484286968230856E-6</v>
      </c>
      <c r="AQ12" s="5">
        <f t="shared" si="32"/>
        <v>6.8848387365906639E-7</v>
      </c>
      <c r="AR12" s="5">
        <f t="shared" si="33"/>
        <v>1.0231225800741443E-3</v>
      </c>
      <c r="AS12" s="5">
        <f t="shared" si="34"/>
        <v>4.3372976153893878E-4</v>
      </c>
      <c r="AT12" s="5">
        <f t="shared" si="35"/>
        <v>9.1934979106311846E-5</v>
      </c>
      <c r="AU12" s="5">
        <f t="shared" si="36"/>
        <v>1.2991254205981285E-5</v>
      </c>
      <c r="AV12" s="5">
        <f t="shared" si="37"/>
        <v>1.3768373649919003E-6</v>
      </c>
      <c r="AW12" s="5">
        <f t="shared" si="38"/>
        <v>1.1653963977642131E-9</v>
      </c>
      <c r="AX12" s="5">
        <f t="shared" si="39"/>
        <v>2.2600789838949804E-6</v>
      </c>
      <c r="AY12" s="5">
        <f t="shared" si="40"/>
        <v>1.9160376647691049E-6</v>
      </c>
      <c r="AZ12" s="5">
        <f t="shared" si="41"/>
        <v>8.1218407829423794E-7</v>
      </c>
      <c r="BA12" s="5">
        <f t="shared" si="42"/>
        <v>2.2951635699852913E-7</v>
      </c>
      <c r="BB12" s="5">
        <f t="shared" si="43"/>
        <v>4.8644537184702262E-8</v>
      </c>
      <c r="BC12" s="5">
        <f t="shared" si="44"/>
        <v>8.2479210766805511E-9</v>
      </c>
      <c r="BD12" s="5">
        <f t="shared" si="45"/>
        <v>1.4456289751132108E-4</v>
      </c>
      <c r="BE12" s="5">
        <f t="shared" si="46"/>
        <v>6.1284182644487687E-5</v>
      </c>
      <c r="BF12" s="5">
        <f t="shared" si="47"/>
        <v>1.2990024090063644E-5</v>
      </c>
      <c r="BG12" s="5">
        <f t="shared" si="48"/>
        <v>1.8356093266817468E-6</v>
      </c>
      <c r="BH12" s="5">
        <f t="shared" si="49"/>
        <v>1.9454130205068617E-7</v>
      </c>
      <c r="BI12" s="5">
        <f t="shared" si="50"/>
        <v>1.649428019500929E-8</v>
      </c>
      <c r="BJ12" s="8">
        <f t="shared" si="51"/>
        <v>0.17420648921493787</v>
      </c>
      <c r="BK12" s="8">
        <f t="shared" si="52"/>
        <v>0.3905364690139258</v>
      </c>
      <c r="BL12" s="8">
        <f t="shared" si="53"/>
        <v>0.40675812857933569</v>
      </c>
      <c r="BM12" s="8">
        <f t="shared" si="54"/>
        <v>0.13639101911534879</v>
      </c>
      <c r="BN12" s="8">
        <f t="shared" si="55"/>
        <v>0.86357876561602598</v>
      </c>
    </row>
    <row r="13" spans="1:88" x14ac:dyDescent="0.25">
      <c r="A13" t="s">
        <v>10</v>
      </c>
      <c r="B13" t="s">
        <v>241</v>
      </c>
      <c r="C13" t="s">
        <v>47</v>
      </c>
      <c r="D13" t="s">
        <v>493</v>
      </c>
      <c r="E13">
        <f>VLOOKUP(A13,home!$A$2:$E$405,3,FALSE)</f>
        <v>1.52</v>
      </c>
      <c r="F13">
        <f>VLOOKUP(B13,home!$B$2:$E$405,3,FALSE)</f>
        <v>1.1100000000000001</v>
      </c>
      <c r="G13">
        <f>VLOOKUP(C13,away!$B$2:$E$405,4,FALSE)</f>
        <v>1.27</v>
      </c>
      <c r="H13">
        <f>VLOOKUP(A13,away!$A$2:$E$405,3,FALSE)</f>
        <v>1.41333333333333</v>
      </c>
      <c r="I13">
        <f>VLOOKUP(C13,away!$B$2:$E$405,3,FALSE)</f>
        <v>0.89</v>
      </c>
      <c r="J13">
        <f>VLOOKUP(B13,home!$B$2:$E$405,4,FALSE)</f>
        <v>0.93</v>
      </c>
      <c r="K13" s="3">
        <f t="shared" si="56"/>
        <v>2.1427440000000004</v>
      </c>
      <c r="L13" s="3">
        <f t="shared" si="57"/>
        <v>1.1698159999999973</v>
      </c>
      <c r="M13" s="5">
        <f t="shared" si="2"/>
        <v>3.6422811903087764E-2</v>
      </c>
      <c r="N13" s="5">
        <f t="shared" si="3"/>
        <v>7.8044761668469895E-2</v>
      </c>
      <c r="O13" s="5">
        <f t="shared" si="4"/>
        <v>4.2607988129222403E-2</v>
      </c>
      <c r="P13" s="5">
        <f t="shared" si="5"/>
        <v>9.1298010915962555E-2</v>
      </c>
      <c r="Q13" s="5">
        <f t="shared" si="6"/>
        <v>8.3614972398271967E-2</v>
      </c>
      <c r="R13" s="5">
        <f t="shared" si="7"/>
        <v>2.4921753120687173E-2</v>
      </c>
      <c r="S13" s="5">
        <f t="shared" si="8"/>
        <v>5.7212268642173346E-2</v>
      </c>
      <c r="T13" s="5">
        <f t="shared" si="9"/>
        <v>9.7814132551056671E-2</v>
      </c>
      <c r="U13" s="5">
        <f t="shared" si="10"/>
        <v>5.3400936968833725E-2</v>
      </c>
      <c r="V13" s="5">
        <f t="shared" si="11"/>
        <v>1.5934355586817502E-2</v>
      </c>
      <c r="W13" s="5">
        <f t="shared" si="12"/>
        <v>5.9721826805520975E-2</v>
      </c>
      <c r="X13" s="5">
        <f t="shared" si="13"/>
        <v>6.9863548546327148E-2</v>
      </c>
      <c r="Y13" s="5">
        <f t="shared" si="14"/>
        <v>4.0863748453135042E-2</v>
      </c>
      <c r="Z13" s="5">
        <f t="shared" si="15"/>
        <v>9.7179551828765701E-3</v>
      </c>
      <c r="AA13" s="5">
        <f t="shared" si="16"/>
        <v>2.0823090160377679E-2</v>
      </c>
      <c r="AB13" s="5">
        <f t="shared" si="17"/>
        <v>2.2309275751304165E-2</v>
      </c>
      <c r="AC13" s="5">
        <f t="shared" si="18"/>
        <v>2.4963321306968561E-3</v>
      </c>
      <c r="AD13" s="5">
        <f t="shared" si="19"/>
        <v>3.1992146514142304E-2</v>
      </c>
      <c r="AE13" s="5">
        <f t="shared" si="20"/>
        <v>3.74249248665878E-2</v>
      </c>
      <c r="AF13" s="5">
        <f t="shared" si="21"/>
        <v>2.1890137953866098E-2</v>
      </c>
      <c r="AG13" s="5">
        <f t="shared" si="22"/>
        <v>8.5358112068799202E-3</v>
      </c>
      <c r="AH13" s="5">
        <f t="shared" si="23"/>
        <v>2.8420548650529799E-3</v>
      </c>
      <c r="AI13" s="5">
        <f t="shared" si="24"/>
        <v>6.0897960097630842E-3</v>
      </c>
      <c r="AJ13" s="5">
        <f t="shared" si="25"/>
        <v>6.5244369305718971E-3</v>
      </c>
      <c r="AK13" s="5">
        <f t="shared" si="26"/>
        <v>4.6600660287871177E-3</v>
      </c>
      <c r="AL13" s="5">
        <f t="shared" si="27"/>
        <v>2.5029386388359358E-4</v>
      </c>
      <c r="AM13" s="5">
        <f t="shared" si="28"/>
        <v>1.3710195998059877E-2</v>
      </c>
      <c r="AN13" s="5">
        <f t="shared" si="29"/>
        <v>1.6038406641666374E-2</v>
      </c>
      <c r="AO13" s="5">
        <f t="shared" si="30"/>
        <v>9.380992351963777E-3</v>
      </c>
      <c r="AP13" s="5">
        <f t="shared" si="31"/>
        <v>3.6580116497349439E-3</v>
      </c>
      <c r="AQ13" s="5">
        <f t="shared" si="32"/>
        <v>1.0698001390115814E-3</v>
      </c>
      <c r="AR13" s="5">
        <f t="shared" si="33"/>
        <v>6.6493625080336113E-4</v>
      </c>
      <c r="AS13" s="5">
        <f t="shared" si="34"/>
        <v>1.4247881617913975E-3</v>
      </c>
      <c r="AT13" s="5">
        <f t="shared" si="35"/>
        <v>1.5264781424747737E-3</v>
      </c>
      <c r="AU13" s="5">
        <f t="shared" si="36"/>
        <v>1.0902839603063226E-3</v>
      </c>
      <c r="AV13" s="5">
        <f t="shared" si="37"/>
        <v>5.8404985356065261E-4</v>
      </c>
      <c r="AW13" s="5">
        <f t="shared" si="38"/>
        <v>1.7427518270879098E-5</v>
      </c>
      <c r="AX13" s="5">
        <f t="shared" si="39"/>
        <v>4.8962400356111326E-3</v>
      </c>
      <c r="AY13" s="5">
        <f t="shared" si="40"/>
        <v>5.7276999334984575E-3</v>
      </c>
      <c r="AZ13" s="5">
        <f t="shared" si="41"/>
        <v>3.3501775127027099E-3</v>
      </c>
      <c r="BA13" s="5">
        <f t="shared" si="42"/>
        <v>1.3063637523999412E-3</v>
      </c>
      <c r="BB13" s="5">
        <f t="shared" si="43"/>
        <v>3.8205130484437176E-4</v>
      </c>
      <c r="BC13" s="5">
        <f t="shared" si="44"/>
        <v>8.9385945845564413E-5</v>
      </c>
      <c r="BD13" s="5">
        <f t="shared" si="45"/>
        <v>1.296421775282972E-4</v>
      </c>
      <c r="BE13" s="5">
        <f t="shared" si="46"/>
        <v>2.7778999804569374E-4</v>
      </c>
      <c r="BF13" s="5">
        <f t="shared" si="47"/>
        <v>2.9761642578621109E-4</v>
      </c>
      <c r="BG13" s="5">
        <f t="shared" si="48"/>
        <v>2.1257193688494977E-4</v>
      </c>
      <c r="BH13" s="5">
        <f t="shared" si="49"/>
        <v>1.138718105821512E-4</v>
      </c>
      <c r="BI13" s="5">
        <f t="shared" si="50"/>
        <v>4.8799627778808231E-5</v>
      </c>
      <c r="BJ13" s="8">
        <f t="shared" si="51"/>
        <v>0.58937533622959637</v>
      </c>
      <c r="BK13" s="8">
        <f t="shared" si="52"/>
        <v>0.20934177297612006</v>
      </c>
      <c r="BL13" s="8">
        <f t="shared" si="53"/>
        <v>0.19055022631014287</v>
      </c>
      <c r="BM13" s="8">
        <f t="shared" si="54"/>
        <v>0.63636472014780654</v>
      </c>
      <c r="BN13" s="8">
        <f t="shared" si="55"/>
        <v>0.35691029813570174</v>
      </c>
    </row>
    <row r="14" spans="1:88" x14ac:dyDescent="0.25">
      <c r="A14" t="s">
        <v>13</v>
      </c>
      <c r="B14" t="s">
        <v>61</v>
      </c>
      <c r="C14" t="s">
        <v>52</v>
      </c>
      <c r="D14" t="s">
        <v>493</v>
      </c>
      <c r="E14">
        <f>VLOOKUP(A14,home!$A$2:$E$405,3,FALSE)</f>
        <v>1.6432748538011701</v>
      </c>
      <c r="F14">
        <f>VLOOKUP(B14,home!$B$2:$E$405,3,FALSE)</f>
        <v>0.88</v>
      </c>
      <c r="G14">
        <f>VLOOKUP(C14,away!$B$2:$E$405,4,FALSE)</f>
        <v>1.42</v>
      </c>
      <c r="H14">
        <f>VLOOKUP(A14,away!$A$2:$E$405,3,FALSE)</f>
        <v>1.45029239766082</v>
      </c>
      <c r="I14">
        <f>VLOOKUP(C14,away!$B$2:$E$405,3,FALSE)</f>
        <v>0.61</v>
      </c>
      <c r="J14">
        <f>VLOOKUP(B14,home!$B$2:$E$405,4,FALSE)</f>
        <v>1.1499999999999999</v>
      </c>
      <c r="K14" s="3">
        <f t="shared" si="56"/>
        <v>2.0534362573099418</v>
      </c>
      <c r="L14" s="3">
        <f t="shared" si="57"/>
        <v>1.0173801169590651</v>
      </c>
      <c r="M14" s="5">
        <f t="shared" si="2"/>
        <v>4.6383273285942085E-2</v>
      </c>
      <c r="N14" s="5">
        <f t="shared" si="3"/>
        <v>9.5245095098069138E-2</v>
      </c>
      <c r="O14" s="5">
        <f t="shared" si="4"/>
        <v>4.718942000059604E-2</v>
      </c>
      <c r="P14" s="5">
        <f t="shared" si="5"/>
        <v>9.6900465990650858E-2</v>
      </c>
      <c r="Q14" s="5">
        <f t="shared" si="6"/>
        <v>9.7789865802654308E-2</v>
      </c>
      <c r="R14" s="5">
        <f t="shared" si="7"/>
        <v>2.4004788819718417E-2</v>
      </c>
      <c r="S14" s="5">
        <f t="shared" si="8"/>
        <v>5.0609301823741307E-2</v>
      </c>
      <c r="T14" s="5">
        <f t="shared" si="9"/>
        <v>9.9489465107715711E-2</v>
      </c>
      <c r="U14" s="5">
        <f t="shared" si="10"/>
        <v>4.9292303711478129E-2</v>
      </c>
      <c r="V14" s="5">
        <f t="shared" si="11"/>
        <v>1.1747685420871469E-2</v>
      </c>
      <c r="W14" s="5">
        <f t="shared" si="12"/>
        <v>6.6935085345547984E-2</v>
      </c>
      <c r="X14" s="5">
        <f t="shared" si="13"/>
        <v>6.8098424957518611E-2</v>
      </c>
      <c r="Y14" s="5">
        <f t="shared" si="14"/>
        <v>3.464099177400419E-2</v>
      </c>
      <c r="Z14" s="5">
        <f t="shared" si="15"/>
        <v>8.1406649523275941E-3</v>
      </c>
      <c r="AA14" s="5">
        <f t="shared" si="16"/>
        <v>1.6716336571721793E-2</v>
      </c>
      <c r="AB14" s="5">
        <f t="shared" si="17"/>
        <v>1.7162965802884855E-2</v>
      </c>
      <c r="AC14" s="5">
        <f t="shared" si="18"/>
        <v>1.5338991178138709E-3</v>
      </c>
      <c r="AD14" s="5">
        <f t="shared" si="19"/>
        <v>3.4361732783670891E-2</v>
      </c>
      <c r="AE14" s="5">
        <f t="shared" si="20"/>
        <v>3.4958943718367233E-2</v>
      </c>
      <c r="AF14" s="5">
        <f t="shared" si="21"/>
        <v>1.7783267124478908E-2</v>
      </c>
      <c r="AG14" s="5">
        <f t="shared" si="22"/>
        <v>6.0307807956722177E-3</v>
      </c>
      <c r="AH14" s="5">
        <f t="shared" si="23"/>
        <v>2.0705376653309022E-3</v>
      </c>
      <c r="AI14" s="5">
        <f t="shared" si="24"/>
        <v>4.2517171141163539E-3</v>
      </c>
      <c r="AJ14" s="5">
        <f t="shared" si="25"/>
        <v>4.3653150389758571E-3</v>
      </c>
      <c r="AK14" s="5">
        <f t="shared" si="26"/>
        <v>2.9879653918711293E-3</v>
      </c>
      <c r="AL14" s="5">
        <f t="shared" si="27"/>
        <v>1.2818029325572508E-4</v>
      </c>
      <c r="AM14" s="5">
        <f t="shared" si="28"/>
        <v>1.4111925592397098E-2</v>
      </c>
      <c r="AN14" s="5">
        <f t="shared" si="29"/>
        <v>1.4357192509710582E-2</v>
      </c>
      <c r="AO14" s="5">
        <f t="shared" si="30"/>
        <v>7.3033610973665813E-3</v>
      </c>
      <c r="AP14" s="5">
        <f t="shared" si="31"/>
        <v>2.4767647891443664E-3</v>
      </c>
      <c r="AQ14" s="5">
        <f t="shared" si="32"/>
        <v>6.2995281271494734E-4</v>
      </c>
      <c r="AR14" s="5">
        <f t="shared" si="33"/>
        <v>4.2130477042450073E-4</v>
      </c>
      <c r="AS14" s="5">
        <f t="shared" si="34"/>
        <v>8.6512249096731115E-4</v>
      </c>
      <c r="AT14" s="5">
        <f t="shared" si="35"/>
        <v>8.882369449832848E-4</v>
      </c>
      <c r="AU14" s="5">
        <f t="shared" si="36"/>
        <v>6.0797931597029781E-4</v>
      </c>
      <c r="AV14" s="5">
        <f t="shared" si="37"/>
        <v>3.1211169277697663E-4</v>
      </c>
      <c r="AW14" s="5">
        <f t="shared" si="38"/>
        <v>7.4384634250028052E-6</v>
      </c>
      <c r="AX14" s="5">
        <f t="shared" si="39"/>
        <v>4.8296566119813821E-3</v>
      </c>
      <c r="AY14" s="5">
        <f t="shared" si="40"/>
        <v>4.9135966087697405E-3</v>
      </c>
      <c r="AZ14" s="5">
        <f t="shared" si="41"/>
        <v>2.4994977462599113E-3</v>
      </c>
      <c r="BA14" s="5">
        <f t="shared" si="42"/>
        <v>8.4764643647627621E-4</v>
      </c>
      <c r="BB14" s="5">
        <f t="shared" si="43"/>
        <v>2.1559465767054213E-4</v>
      </c>
      <c r="BC14" s="5">
        <f t="shared" si="44"/>
        <v>4.3868343607321165E-5</v>
      </c>
      <c r="BD14" s="5">
        <f t="shared" si="45"/>
        <v>7.1437849434981718E-5</v>
      </c>
      <c r="BE14" s="5">
        <f t="shared" si="46"/>
        <v>1.4669307017404001E-4</v>
      </c>
      <c r="BF14" s="5">
        <f t="shared" si="47"/>
        <v>1.5061243449574274E-4</v>
      </c>
      <c r="BG14" s="5">
        <f t="shared" si="48"/>
        <v>1.0309101126509226E-4</v>
      </c>
      <c r="BH14" s="5">
        <f t="shared" si="49"/>
        <v>5.2922705083622007E-5</v>
      </c>
      <c r="BI14" s="5">
        <f t="shared" si="50"/>
        <v>2.1734680290726125E-5</v>
      </c>
      <c r="BJ14" s="8">
        <f t="shared" si="51"/>
        <v>0.607562709713798</v>
      </c>
      <c r="BK14" s="8">
        <f t="shared" si="52"/>
        <v>0.21221640254104504</v>
      </c>
      <c r="BL14" s="8">
        <f t="shared" si="53"/>
        <v>0.17168259708256003</v>
      </c>
      <c r="BM14" s="8">
        <f t="shared" si="54"/>
        <v>0.58718330714675504</v>
      </c>
      <c r="BN14" s="8">
        <f t="shared" si="55"/>
        <v>0.40751290899763082</v>
      </c>
    </row>
    <row r="15" spans="1:88" x14ac:dyDescent="0.25">
      <c r="A15" t="s">
        <v>16</v>
      </c>
      <c r="B15" t="s">
        <v>17</v>
      </c>
      <c r="C15" t="s">
        <v>65</v>
      </c>
      <c r="D15" t="s">
        <v>493</v>
      </c>
      <c r="E15">
        <f>VLOOKUP(A15,home!$A$2:$E$405,3,FALSE)</f>
        <v>1.6198830409356699</v>
      </c>
      <c r="F15">
        <f>VLOOKUP(B15,home!$B$2:$E$405,3,FALSE)</f>
        <v>0.96</v>
      </c>
      <c r="G15">
        <f>VLOOKUP(C15,away!$B$2:$E$405,4,FALSE)</f>
        <v>0.86</v>
      </c>
      <c r="H15">
        <f>VLOOKUP(A15,away!$A$2:$E$405,3,FALSE)</f>
        <v>1.31578947368421</v>
      </c>
      <c r="I15">
        <f>VLOOKUP(C15,away!$B$2:$E$405,3,FALSE)</f>
        <v>0.68</v>
      </c>
      <c r="J15">
        <f>VLOOKUP(B15,home!$B$2:$E$405,4,FALSE)</f>
        <v>0.93</v>
      </c>
      <c r="K15" s="3">
        <f t="shared" si="56"/>
        <v>1.3373754385964891</v>
      </c>
      <c r="L15" s="3">
        <f t="shared" si="57"/>
        <v>0.83210526315789446</v>
      </c>
      <c r="M15" s="5">
        <f t="shared" si="2"/>
        <v>0.11423692454482931</v>
      </c>
      <c r="N15" s="5">
        <f t="shared" si="3"/>
        <v>0.15277765706705509</v>
      </c>
      <c r="O15" s="5">
        <f t="shared" si="4"/>
        <v>9.5057146160723707E-2</v>
      </c>
      <c r="P15" s="5">
        <f t="shared" si="5"/>
        <v>0.12712709253842841</v>
      </c>
      <c r="Q15" s="5">
        <f t="shared" si="6"/>
        <v>0.10216054306389843</v>
      </c>
      <c r="R15" s="5">
        <f t="shared" si="7"/>
        <v>3.9548775810553716E-2</v>
      </c>
      <c r="S15" s="5">
        <f t="shared" si="8"/>
        <v>3.5367937559742497E-2</v>
      </c>
      <c r="T15" s="5">
        <f t="shared" si="9"/>
        <v>8.5008325570538598E-2</v>
      </c>
      <c r="U15" s="5">
        <f t="shared" si="10"/>
        <v>5.2891561395593492E-2</v>
      </c>
      <c r="V15" s="5">
        <f t="shared" si="11"/>
        <v>4.3731949474166143E-3</v>
      </c>
      <c r="W15" s="5">
        <f t="shared" si="12"/>
        <v>4.5542333695778904E-2</v>
      </c>
      <c r="X15" s="5">
        <f t="shared" si="13"/>
        <v>3.7896015564750744E-2</v>
      </c>
      <c r="Y15" s="5">
        <f t="shared" si="14"/>
        <v>1.576673700207129E-2</v>
      </c>
      <c r="Z15" s="5">
        <f t="shared" si="15"/>
        <v>1.0969581501137792E-2</v>
      </c>
      <c r="AA15" s="5">
        <f t="shared" si="16"/>
        <v>1.4670448871304085E-2</v>
      </c>
      <c r="AB15" s="5">
        <f t="shared" si="17"/>
        <v>9.8099489968338366E-3</v>
      </c>
      <c r="AC15" s="5">
        <f t="shared" si="18"/>
        <v>3.0416586021987744E-4</v>
      </c>
      <c r="AD15" s="5">
        <f t="shared" si="19"/>
        <v>1.5226799625274998E-2</v>
      </c>
      <c r="AE15" s="5">
        <f t="shared" si="20"/>
        <v>1.2670300109241979E-2</v>
      </c>
      <c r="AF15" s="5">
        <f t="shared" si="21"/>
        <v>5.2715117033451473E-3</v>
      </c>
      <c r="AG15" s="5">
        <f t="shared" si="22"/>
        <v>1.4621508777173118E-3</v>
      </c>
      <c r="AH15" s="5">
        <f t="shared" si="23"/>
        <v>2.2819616254340577E-3</v>
      </c>
      <c r="AI15" s="5">
        <f t="shared" si="24"/>
        <v>3.0518394296752296E-3</v>
      </c>
      <c r="AJ15" s="5">
        <f t="shared" si="25"/>
        <v>2.0407275478939854E-3</v>
      </c>
      <c r="AK15" s="5">
        <f t="shared" si="26"/>
        <v>9.0973963314021898E-4</v>
      </c>
      <c r="AL15" s="5">
        <f t="shared" si="27"/>
        <v>1.3539482654412275E-5</v>
      </c>
      <c r="AM15" s="5">
        <f t="shared" si="28"/>
        <v>4.0727895654545949E-3</v>
      </c>
      <c r="AN15" s="5">
        <f t="shared" si="29"/>
        <v>3.3889896331493218E-3</v>
      </c>
      <c r="AO15" s="5">
        <f t="shared" si="30"/>
        <v>1.4099980552655462E-3</v>
      </c>
      <c r="AP15" s="5">
        <f t="shared" si="31"/>
        <v>3.9108893427628562E-4</v>
      </c>
      <c r="AQ15" s="5">
        <f t="shared" si="32"/>
        <v>8.1356790143527266E-5</v>
      </c>
      <c r="AR15" s="5">
        <f t="shared" si="33"/>
        <v>3.7976645576960481E-4</v>
      </c>
      <c r="AS15" s="5">
        <f t="shared" si="34"/>
        <v>5.0789033034910939E-4</v>
      </c>
      <c r="AT15" s="5">
        <f t="shared" si="35"/>
        <v>3.39620026654778E-4</v>
      </c>
      <c r="AU15" s="5">
        <f t="shared" si="36"/>
        <v>1.513998273678617E-4</v>
      </c>
      <c r="AV15" s="5">
        <f t="shared" si="37"/>
        <v>5.0619602632381711E-5</v>
      </c>
      <c r="AW15" s="5">
        <f t="shared" si="38"/>
        <v>4.1853442142967422E-7</v>
      </c>
      <c r="AX15" s="5">
        <f t="shared" si="39"/>
        <v>9.0780812190184134E-4</v>
      </c>
      <c r="AY15" s="5">
        <f t="shared" si="40"/>
        <v>7.5539191617200545E-4</v>
      </c>
      <c r="AZ15" s="5">
        <f t="shared" si="41"/>
        <v>3.1428279459682636E-4</v>
      </c>
      <c r="BA15" s="5">
        <f t="shared" si="42"/>
        <v>8.7172122501330245E-5</v>
      </c>
      <c r="BB15" s="5">
        <f t="shared" si="43"/>
        <v>1.8134095483500399E-5</v>
      </c>
      <c r="BC15" s="5">
        <f t="shared" si="44"/>
        <v>3.0178952588856982E-6</v>
      </c>
      <c r="BD15" s="5">
        <f t="shared" si="45"/>
        <v>5.266761110278463E-5</v>
      </c>
      <c r="BE15" s="5">
        <f t="shared" si="46"/>
        <v>7.0436369498415901E-5</v>
      </c>
      <c r="BF15" s="5">
        <f t="shared" si="47"/>
        <v>4.7099935275544177E-5</v>
      </c>
      <c r="BG15" s="5">
        <f t="shared" si="48"/>
        <v>2.0996765532332387E-5</v>
      </c>
      <c r="BH15" s="5">
        <f t="shared" si="49"/>
        <v>7.0201396282276699E-6</v>
      </c>
      <c r="BI15" s="5">
        <f t="shared" si="50"/>
        <v>1.8777124628619119E-6</v>
      </c>
      <c r="BJ15" s="8">
        <f t="shared" si="51"/>
        <v>0.48521240420387629</v>
      </c>
      <c r="BK15" s="8">
        <f t="shared" si="52"/>
        <v>0.28217824684946313</v>
      </c>
      <c r="BL15" s="8">
        <f t="shared" si="53"/>
        <v>0.22189154424742621</v>
      </c>
      <c r="BM15" s="8">
        <f t="shared" si="54"/>
        <v>0.36858866423466402</v>
      </c>
      <c r="BN15" s="8">
        <f t="shared" si="55"/>
        <v>0.63090813918548871</v>
      </c>
    </row>
    <row r="16" spans="1:88" x14ac:dyDescent="0.25">
      <c r="A16" t="s">
        <v>16</v>
      </c>
      <c r="B16" t="s">
        <v>19</v>
      </c>
      <c r="C16" t="s">
        <v>66</v>
      </c>
      <c r="D16" t="s">
        <v>493</v>
      </c>
      <c r="E16">
        <f>VLOOKUP(A16,home!$A$2:$E$405,3,FALSE)</f>
        <v>1.6198830409356699</v>
      </c>
      <c r="F16">
        <f>VLOOKUP(B16,home!$B$2:$E$405,3,FALSE)</f>
        <v>0.8</v>
      </c>
      <c r="G16">
        <f>VLOOKUP(C16,away!$B$2:$E$405,4,FALSE)</f>
        <v>0.99</v>
      </c>
      <c r="H16">
        <f>VLOOKUP(A16,away!$A$2:$E$405,3,FALSE)</f>
        <v>1.31578947368421</v>
      </c>
      <c r="I16">
        <f>VLOOKUP(C16,away!$B$2:$E$405,3,FALSE)</f>
        <v>0.74</v>
      </c>
      <c r="J16">
        <f>VLOOKUP(B16,home!$B$2:$E$405,4,FALSE)</f>
        <v>1.52</v>
      </c>
      <c r="K16" s="3">
        <f t="shared" si="56"/>
        <v>1.2829473684210508</v>
      </c>
      <c r="L16" s="3">
        <f t="shared" si="57"/>
        <v>1.4799999999999993</v>
      </c>
      <c r="M16" s="5">
        <f t="shared" si="2"/>
        <v>6.3105498837561974E-2</v>
      </c>
      <c r="N16" s="5">
        <f t="shared" si="3"/>
        <v>8.0961033666547819E-2</v>
      </c>
      <c r="O16" s="5">
        <f t="shared" si="4"/>
        <v>9.3396138279591673E-2</v>
      </c>
      <c r="P16" s="5">
        <f t="shared" si="5"/>
        <v>0.11982232982649071</v>
      </c>
      <c r="Q16" s="5">
        <f t="shared" si="6"/>
        <v>5.1934372543572825E-2</v>
      </c>
      <c r="R16" s="5">
        <f t="shared" si="7"/>
        <v>6.9113142326897817E-2</v>
      </c>
      <c r="S16" s="5">
        <f t="shared" si="8"/>
        <v>5.6878524809720915E-2</v>
      </c>
      <c r="T16" s="5">
        <f t="shared" si="9"/>
        <v>7.6862871364487745E-2</v>
      </c>
      <c r="U16" s="5">
        <f t="shared" si="10"/>
        <v>8.8668524071603111E-2</v>
      </c>
      <c r="V16" s="5">
        <f t="shared" si="11"/>
        <v>1.1999865279107576E-2</v>
      </c>
      <c r="W16" s="5">
        <f t="shared" si="12"/>
        <v>2.2209688861791737E-2</v>
      </c>
      <c r="X16" s="5">
        <f t="shared" si="13"/>
        <v>3.2870339515451749E-2</v>
      </c>
      <c r="Y16" s="5">
        <f t="shared" si="14"/>
        <v>2.4324051241434292E-2</v>
      </c>
      <c r="Z16" s="5">
        <f t="shared" si="15"/>
        <v>3.4095816881269572E-2</v>
      </c>
      <c r="AA16" s="5">
        <f t="shared" si="16"/>
        <v>4.3743138541990835E-2</v>
      </c>
      <c r="AB16" s="5">
        <f t="shared" si="17"/>
        <v>2.8060072239462299E-2</v>
      </c>
      <c r="AC16" s="5">
        <f t="shared" si="18"/>
        <v>1.4240555912645341E-3</v>
      </c>
      <c r="AD16" s="5">
        <f t="shared" si="19"/>
        <v>7.1234654696715116E-3</v>
      </c>
      <c r="AE16" s="5">
        <f t="shared" si="20"/>
        <v>1.0542728895113831E-2</v>
      </c>
      <c r="AF16" s="5">
        <f t="shared" si="21"/>
        <v>7.8016193823842337E-3</v>
      </c>
      <c r="AG16" s="5">
        <f t="shared" si="22"/>
        <v>3.8487988953095527E-3</v>
      </c>
      <c r="AH16" s="5">
        <f t="shared" si="23"/>
        <v>1.2615452246069737E-2</v>
      </c>
      <c r="AI16" s="5">
        <f t="shared" si="24"/>
        <v>1.6184961260536604E-2</v>
      </c>
      <c r="AJ16" s="5">
        <f t="shared" si="25"/>
        <v>1.0382226728601047E-2</v>
      </c>
      <c r="AK16" s="5">
        <f t="shared" si="26"/>
        <v>4.4399501532698012E-3</v>
      </c>
      <c r="AL16" s="5">
        <f t="shared" si="27"/>
        <v>1.081577116992484E-4</v>
      </c>
      <c r="AM16" s="5">
        <f t="shared" si="28"/>
        <v>1.8278062556706567E-3</v>
      </c>
      <c r="AN16" s="5">
        <f t="shared" si="29"/>
        <v>2.7051532583925704E-3</v>
      </c>
      <c r="AO16" s="5">
        <f t="shared" si="30"/>
        <v>2.0018134112105017E-3</v>
      </c>
      <c r="AP16" s="5">
        <f t="shared" si="31"/>
        <v>9.8756128286384679E-4</v>
      </c>
      <c r="AQ16" s="5">
        <f t="shared" si="32"/>
        <v>3.653976746596232E-4</v>
      </c>
      <c r="AR16" s="5">
        <f t="shared" si="33"/>
        <v>3.7341738648366397E-3</v>
      </c>
      <c r="AS16" s="5">
        <f t="shared" si="34"/>
        <v>4.7907485331188321E-3</v>
      </c>
      <c r="AT16" s="5">
        <f t="shared" si="35"/>
        <v>3.0731391116659082E-3</v>
      </c>
      <c r="AU16" s="5">
        <f t="shared" si="36"/>
        <v>1.3142252453678604E-3</v>
      </c>
      <c r="AV16" s="5">
        <f t="shared" si="37"/>
        <v>4.2152045501430183E-4</v>
      </c>
      <c r="AW16" s="5">
        <f t="shared" si="38"/>
        <v>5.7046045657363909E-6</v>
      </c>
      <c r="AX16" s="5">
        <f t="shared" si="39"/>
        <v>3.908298709493674E-4</v>
      </c>
      <c r="AY16" s="5">
        <f t="shared" si="40"/>
        <v>5.7842820900506344E-4</v>
      </c>
      <c r="AZ16" s="5">
        <f t="shared" si="41"/>
        <v>4.2803687466374683E-4</v>
      </c>
      <c r="BA16" s="5">
        <f t="shared" si="42"/>
        <v>2.111648581674483E-4</v>
      </c>
      <c r="BB16" s="5">
        <f t="shared" si="43"/>
        <v>7.8130997521955837E-5</v>
      </c>
      <c r="BC16" s="5">
        <f t="shared" si="44"/>
        <v>2.3126775266498915E-5</v>
      </c>
      <c r="BD16" s="5">
        <f t="shared" si="45"/>
        <v>9.2109621999303653E-4</v>
      </c>
      <c r="BE16" s="5">
        <f t="shared" si="46"/>
        <v>1.1817179715026434E-3</v>
      </c>
      <c r="BF16" s="5">
        <f t="shared" si="47"/>
        <v>7.5804098087758963E-4</v>
      </c>
      <c r="BG16" s="5">
        <f t="shared" si="48"/>
        <v>3.2417556052407177E-4</v>
      </c>
      <c r="BH16" s="5">
        <f t="shared" si="49"/>
        <v>1.039750455701943E-4</v>
      </c>
      <c r="BI16" s="5">
        <f t="shared" si="50"/>
        <v>2.66789022191479E-5</v>
      </c>
      <c r="BJ16" s="8">
        <f t="shared" si="51"/>
        <v>0.3280764193041365</v>
      </c>
      <c r="BK16" s="8">
        <f t="shared" si="52"/>
        <v>0.25391686026485</v>
      </c>
      <c r="BL16" s="8">
        <f t="shared" si="53"/>
        <v>0.38325309773871313</v>
      </c>
      <c r="BM16" s="8">
        <f t="shared" si="54"/>
        <v>0.52043695510386723</v>
      </c>
      <c r="BN16" s="8">
        <f t="shared" si="55"/>
        <v>0.4783325154806628</v>
      </c>
    </row>
    <row r="17" spans="1:66" x14ac:dyDescent="0.25">
      <c r="A17" t="s">
        <v>80</v>
      </c>
      <c r="B17" t="s">
        <v>412</v>
      </c>
      <c r="C17" t="s">
        <v>85</v>
      </c>
      <c r="D17" t="s">
        <v>493</v>
      </c>
      <c r="E17">
        <f>VLOOKUP(A17,home!$A$2:$E$405,3,FALSE)</f>
        <v>1.1858974358974399</v>
      </c>
      <c r="F17">
        <f>VLOOKUP(B17,home!$B$2:$E$405,3,FALSE)</f>
        <v>1.43</v>
      </c>
      <c r="G17">
        <f>VLOOKUP(C17,away!$B$2:$E$405,4,FALSE)</f>
        <v>0.84</v>
      </c>
      <c r="H17">
        <f>VLOOKUP(A17,away!$A$2:$E$405,3,FALSE)</f>
        <v>1.0128205128205101</v>
      </c>
      <c r="I17">
        <f>VLOOKUP(C17,away!$B$2:$E$405,3,FALSE)</f>
        <v>1.08</v>
      </c>
      <c r="J17">
        <f>VLOOKUP(B17,home!$B$2:$E$405,4,FALSE)</f>
        <v>0.99</v>
      </c>
      <c r="K17" s="3">
        <f t="shared" si="56"/>
        <v>1.4245000000000048</v>
      </c>
      <c r="L17" s="3">
        <f t="shared" si="57"/>
        <v>1.0829076923076895</v>
      </c>
      <c r="M17" s="5">
        <f t="shared" si="2"/>
        <v>8.1479184822412259E-2</v>
      </c>
      <c r="N17" s="5">
        <f t="shared" si="3"/>
        <v>0.11606709877952663</v>
      </c>
      <c r="O17" s="5">
        <f t="shared" si="4"/>
        <v>8.8234436007150183E-2</v>
      </c>
      <c r="P17" s="5">
        <f t="shared" si="5"/>
        <v>0.12568995409218583</v>
      </c>
      <c r="Q17" s="5">
        <f t="shared" si="6"/>
        <v>8.2668791105718148E-2</v>
      </c>
      <c r="R17" s="5">
        <f t="shared" si="7"/>
        <v>4.7774874739286752E-2</v>
      </c>
      <c r="S17" s="5">
        <f t="shared" si="8"/>
        <v>4.8472393882340009E-2</v>
      </c>
      <c r="T17" s="5">
        <f t="shared" si="9"/>
        <v>8.9522669802159685E-2</v>
      </c>
      <c r="U17" s="5">
        <f t="shared" si="10"/>
        <v>6.8055309066114192E-2</v>
      </c>
      <c r="V17" s="5">
        <f t="shared" si="11"/>
        <v>8.3081791245055662E-3</v>
      </c>
      <c r="W17" s="5">
        <f t="shared" si="12"/>
        <v>3.9253897643365308E-2</v>
      </c>
      <c r="X17" s="5">
        <f t="shared" si="13"/>
        <v>4.2508347711058977E-2</v>
      </c>
      <c r="Y17" s="5">
        <f t="shared" si="14"/>
        <v>2.3016308361797862E-2</v>
      </c>
      <c r="Z17" s="5">
        <f t="shared" si="15"/>
        <v>1.7245259784736646E-2</v>
      </c>
      <c r="AA17" s="5">
        <f t="shared" si="16"/>
        <v>2.4565872563357429E-2</v>
      </c>
      <c r="AB17" s="5">
        <f t="shared" si="17"/>
        <v>1.7497042733251394E-2</v>
      </c>
      <c r="AC17" s="5">
        <f t="shared" si="18"/>
        <v>8.0101336235810082E-4</v>
      </c>
      <c r="AD17" s="5">
        <f t="shared" si="19"/>
        <v>1.3979294298243513E-2</v>
      </c>
      <c r="AE17" s="5">
        <f t="shared" si="20"/>
        <v>1.5138285328600926E-2</v>
      </c>
      <c r="AF17" s="5">
        <f t="shared" si="21"/>
        <v>8.1966828153452898E-3</v>
      </c>
      <c r="AG17" s="5">
        <f t="shared" si="22"/>
        <v>2.958750290714554E-3</v>
      </c>
      <c r="AH17" s="5">
        <f t="shared" si="23"/>
        <v>4.668756119183941E-3</v>
      </c>
      <c r="AI17" s="5">
        <f t="shared" si="24"/>
        <v>6.6506430917775451E-3</v>
      </c>
      <c r="AJ17" s="5">
        <f t="shared" si="25"/>
        <v>4.7369205421185735E-3</v>
      </c>
      <c r="AK17" s="5">
        <f t="shared" si="26"/>
        <v>2.2492477707493105E-3</v>
      </c>
      <c r="AL17" s="5">
        <f t="shared" si="27"/>
        <v>4.9425792838478919E-5</v>
      </c>
      <c r="AM17" s="5">
        <f t="shared" si="28"/>
        <v>3.9827009455695893E-3</v>
      </c>
      <c r="AN17" s="5">
        <f t="shared" si="29"/>
        <v>4.3128974901184168E-3</v>
      </c>
      <c r="AO17" s="5">
        <f t="shared" si="30"/>
        <v>2.3352349340918805E-3</v>
      </c>
      <c r="AP17" s="5">
        <f t="shared" si="31"/>
        <v>8.4294795782457912E-4</v>
      </c>
      <c r="AQ17" s="5">
        <f t="shared" si="32"/>
        <v>2.2820870693582364E-4</v>
      </c>
      <c r="AR17" s="5">
        <f t="shared" si="33"/>
        <v>1.0111663829945772E-3</v>
      </c>
      <c r="AS17" s="5">
        <f t="shared" si="34"/>
        <v>1.4404065125757798E-3</v>
      </c>
      <c r="AT17" s="5">
        <f t="shared" si="35"/>
        <v>1.025929538582103E-3</v>
      </c>
      <c r="AU17" s="5">
        <f t="shared" si="36"/>
        <v>4.8714554257007028E-4</v>
      </c>
      <c r="AV17" s="5">
        <f t="shared" si="37"/>
        <v>1.7348470634776682E-4</v>
      </c>
      <c r="AW17" s="5">
        <f t="shared" si="38"/>
        <v>2.117897979567269E-6</v>
      </c>
      <c r="AX17" s="5">
        <f t="shared" si="39"/>
        <v>9.4555958282731625E-4</v>
      </c>
      <c r="AY17" s="5">
        <f t="shared" si="40"/>
        <v>1.0239537457789507E-3</v>
      </c>
      <c r="AZ17" s="5">
        <f t="shared" si="41"/>
        <v>5.5442369393564892E-4</v>
      </c>
      <c r="BA17" s="5">
        <f t="shared" si="42"/>
        <v>2.0012989432018611E-4</v>
      </c>
      <c r="BB17" s="5">
        <f t="shared" si="43"/>
        <v>5.4180550505013624E-5</v>
      </c>
      <c r="BC17" s="5">
        <f t="shared" si="44"/>
        <v>1.1734506983068906E-5</v>
      </c>
      <c r="BD17" s="5">
        <f t="shared" si="45"/>
        <v>1.8249997572462846E-4</v>
      </c>
      <c r="BE17" s="5">
        <f t="shared" si="46"/>
        <v>2.5997121541973403E-4</v>
      </c>
      <c r="BF17" s="5">
        <f t="shared" si="47"/>
        <v>1.8516449818270625E-4</v>
      </c>
      <c r="BG17" s="5">
        <f t="shared" si="48"/>
        <v>8.7922275887088663E-5</v>
      </c>
      <c r="BH17" s="5">
        <f t="shared" si="49"/>
        <v>3.1311320500289549E-5</v>
      </c>
      <c r="BI17" s="5">
        <f t="shared" si="50"/>
        <v>8.9205952105325194E-6</v>
      </c>
      <c r="BJ17" s="8">
        <f t="shared" si="51"/>
        <v>0.44780209814542138</v>
      </c>
      <c r="BK17" s="8">
        <f t="shared" si="52"/>
        <v>0.26582410482241919</v>
      </c>
      <c r="BL17" s="8">
        <f t="shared" si="53"/>
        <v>0.26932702519698454</v>
      </c>
      <c r="BM17" s="8">
        <f t="shared" si="54"/>
        <v>0.45726231255548244</v>
      </c>
      <c r="BN17" s="8">
        <f t="shared" si="55"/>
        <v>0.54191433954627977</v>
      </c>
    </row>
    <row r="18" spans="1:66" x14ac:dyDescent="0.25">
      <c r="A18" t="s">
        <v>122</v>
      </c>
      <c r="B18" t="s">
        <v>129</v>
      </c>
      <c r="C18" t="s">
        <v>124</v>
      </c>
      <c r="D18" t="s">
        <v>493</v>
      </c>
      <c r="E18">
        <f>VLOOKUP(A18,home!$A$2:$E$405,3,FALSE)</f>
        <v>1.36912751677852</v>
      </c>
      <c r="F18">
        <f>VLOOKUP(B18,home!$B$2:$E$405,3,FALSE)</f>
        <v>1.1000000000000001</v>
      </c>
      <c r="G18">
        <f>VLOOKUP(C18,away!$B$2:$E$405,4,FALSE)</f>
        <v>0.9</v>
      </c>
      <c r="H18">
        <f>VLOOKUP(A18,away!$A$2:$E$405,3,FALSE)</f>
        <v>1.1610738255033599</v>
      </c>
      <c r="I18">
        <f>VLOOKUP(C18,away!$B$2:$E$405,3,FALSE)</f>
        <v>0.73</v>
      </c>
      <c r="J18">
        <f>VLOOKUP(B18,home!$B$2:$E$405,4,FALSE)</f>
        <v>0.86</v>
      </c>
      <c r="K18" s="3">
        <f t="shared" si="56"/>
        <v>1.3554362416107348</v>
      </c>
      <c r="L18" s="3">
        <f t="shared" si="57"/>
        <v>0.72892214765100927</v>
      </c>
      <c r="M18" s="5">
        <f t="shared" si="2"/>
        <v>0.12438690254079673</v>
      </c>
      <c r="N18" s="5">
        <f t="shared" si="3"/>
        <v>0.16859851568549827</v>
      </c>
      <c r="O18" s="5">
        <f t="shared" si="4"/>
        <v>9.0668368139694325E-2</v>
      </c>
      <c r="P18" s="5">
        <f t="shared" si="5"/>
        <v>0.12289519214424577</v>
      </c>
      <c r="Q18" s="5">
        <f t="shared" si="6"/>
        <v>0.11426226922095016</v>
      </c>
      <c r="R18" s="5">
        <f t="shared" si="7"/>
        <v>3.3045090814199166E-2</v>
      </c>
      <c r="S18" s="5">
        <f t="shared" si="8"/>
        <v>3.0355342772558979E-2</v>
      </c>
      <c r="T18" s="5">
        <f t="shared" si="9"/>
        <v>8.3288298676012812E-2</v>
      </c>
      <c r="U18" s="5">
        <f t="shared" si="10"/>
        <v>4.4790513696883534E-2</v>
      </c>
      <c r="V18" s="5">
        <f t="shared" si="11"/>
        <v>3.3323673566877641E-3</v>
      </c>
      <c r="W18" s="5">
        <f t="shared" si="12"/>
        <v>5.1625073583586228E-2</v>
      </c>
      <c r="X18" s="5">
        <f t="shared" si="13"/>
        <v>3.7630659509189056E-2</v>
      </c>
      <c r="Y18" s="5">
        <f t="shared" si="14"/>
        <v>1.371491057348098E-2</v>
      </c>
      <c r="Z18" s="5">
        <f t="shared" si="15"/>
        <v>8.0290995218695663E-3</v>
      </c>
      <c r="AA18" s="5">
        <f t="shared" si="16"/>
        <v>1.0882932479441432E-2</v>
      </c>
      <c r="AB18" s="5">
        <f t="shared" si="17"/>
        <v>7.3755605488187454E-3</v>
      </c>
      <c r="AC18" s="5">
        <f t="shared" si="18"/>
        <v>2.0577524553933431E-4</v>
      </c>
      <c r="AD18" s="5">
        <f t="shared" si="19"/>
        <v>1.7493623927753433E-2</v>
      </c>
      <c r="AE18" s="5">
        <f t="shared" si="20"/>
        <v>1.2751489923617116E-2</v>
      </c>
      <c r="AF18" s="5">
        <f t="shared" si="21"/>
        <v>4.6474217104365964E-3</v>
      </c>
      <c r="AG18" s="5">
        <f t="shared" si="22"/>
        <v>1.1292028714037902E-3</v>
      </c>
      <c r="AH18" s="5">
        <f t="shared" si="23"/>
        <v>1.4631471167962139E-3</v>
      </c>
      <c r="AI18" s="5">
        <f t="shared" si="24"/>
        <v>1.9832026289138428E-3</v>
      </c>
      <c r="AJ18" s="5">
        <f t="shared" si="25"/>
        <v>1.3440523588437543E-3</v>
      </c>
      <c r="AK18" s="5">
        <f t="shared" si="26"/>
        <v>6.0725909259974045E-4</v>
      </c>
      <c r="AL18" s="5">
        <f t="shared" si="27"/>
        <v>8.1322994053305753E-6</v>
      </c>
      <c r="AM18" s="5">
        <f t="shared" si="28"/>
        <v>4.7422983737571449E-3</v>
      </c>
      <c r="AN18" s="5">
        <f t="shared" si="29"/>
        <v>3.4567663154009467E-3</v>
      </c>
      <c r="AO18" s="5">
        <f t="shared" si="30"/>
        <v>1.2598567632748621E-3</v>
      </c>
      <c r="AP18" s="5">
        <f t="shared" si="31"/>
        <v>3.0611249920632058E-4</v>
      </c>
      <c r="AQ18" s="5">
        <f t="shared" si="32"/>
        <v>5.5783045086072263E-5</v>
      </c>
      <c r="AR18" s="5">
        <f t="shared" si="33"/>
        <v>2.1330406774089567E-4</v>
      </c>
      <c r="AS18" s="5">
        <f t="shared" si="34"/>
        <v>2.8912006389900124E-4</v>
      </c>
      <c r="AT18" s="5">
        <f t="shared" si="35"/>
        <v>1.9594190639275888E-4</v>
      </c>
      <c r="AU18" s="5">
        <f t="shared" si="36"/>
        <v>8.8528920391681194E-5</v>
      </c>
      <c r="AV18" s="5">
        <f t="shared" si="37"/>
        <v>2.9998826782389069E-5</v>
      </c>
      <c r="AW18" s="5">
        <f t="shared" si="38"/>
        <v>2.2318813261460626E-7</v>
      </c>
      <c r="AX18" s="5">
        <f t="shared" si="39"/>
        <v>1.0713138473870136E-3</v>
      </c>
      <c r="AY18" s="5">
        <f t="shared" si="40"/>
        <v>7.809043904456075E-4</v>
      </c>
      <c r="AZ18" s="5">
        <f t="shared" si="41"/>
        <v>2.8460925269685721E-4</v>
      </c>
      <c r="BA18" s="5">
        <f t="shared" si="42"/>
        <v>6.915266257238066E-5</v>
      </c>
      <c r="BB18" s="5">
        <f t="shared" si="43"/>
        <v>1.260172682951132E-5</v>
      </c>
      <c r="BC18" s="5">
        <f t="shared" si="44"/>
        <v>1.8371355569357471E-6</v>
      </c>
      <c r="BD18" s="5">
        <f t="shared" si="45"/>
        <v>2.5913676526731667E-5</v>
      </c>
      <c r="BE18" s="5">
        <f t="shared" si="46"/>
        <v>3.5124336317709492E-5</v>
      </c>
      <c r="BF18" s="5">
        <f t="shared" si="47"/>
        <v>2.3804399203773799E-5</v>
      </c>
      <c r="BG18" s="5">
        <f t="shared" si="48"/>
        <v>1.0755115130188245E-5</v>
      </c>
      <c r="BH18" s="5">
        <f t="shared" si="49"/>
        <v>3.6444682075382754E-6</v>
      </c>
      <c r="BI18" s="5">
        <f t="shared" si="50"/>
        <v>9.8796885797909799E-7</v>
      </c>
      <c r="BJ18" s="8">
        <f t="shared" si="51"/>
        <v>0.51718270169414216</v>
      </c>
      <c r="BK18" s="8">
        <f t="shared" si="52"/>
        <v>0.28196461674967949</v>
      </c>
      <c r="BL18" s="8">
        <f t="shared" si="53"/>
        <v>0.19307725062564141</v>
      </c>
      <c r="BM18" s="8">
        <f t="shared" si="54"/>
        <v>0.3456166488436353</v>
      </c>
      <c r="BN18" s="8">
        <f t="shared" si="55"/>
        <v>0.65385633854538439</v>
      </c>
    </row>
    <row r="19" spans="1:66" x14ac:dyDescent="0.25">
      <c r="A19" t="s">
        <v>21</v>
      </c>
      <c r="B19" t="s">
        <v>274</v>
      </c>
      <c r="C19" t="s">
        <v>269</v>
      </c>
      <c r="D19" t="s">
        <v>493</v>
      </c>
      <c r="E19">
        <f>VLOOKUP(A19,home!$A$2:$E$405,3,FALSE)</f>
        <v>1.4147465437788</v>
      </c>
      <c r="F19">
        <f>VLOOKUP(B19,home!$B$2:$E$405,3,FALSE)</f>
        <v>1.54</v>
      </c>
      <c r="G19">
        <f>VLOOKUP(C19,away!$B$2:$E$405,4,FALSE)</f>
        <v>0.96</v>
      </c>
      <c r="H19">
        <f>VLOOKUP(A19,away!$A$2:$E$405,3,FALSE)</f>
        <v>1.34101382488479</v>
      </c>
      <c r="I19">
        <f>VLOOKUP(C19,away!$B$2:$E$405,3,FALSE)</f>
        <v>0.9</v>
      </c>
      <c r="J19">
        <f>VLOOKUP(B19,home!$B$2:$E$405,4,FALSE)</f>
        <v>0.68</v>
      </c>
      <c r="K19" s="3">
        <f t="shared" si="56"/>
        <v>2.091561290322578</v>
      </c>
      <c r="L19" s="3">
        <f t="shared" si="57"/>
        <v>0.82070046082949166</v>
      </c>
      <c r="M19" s="5">
        <f t="shared" si="2"/>
        <v>5.4352658555205942E-2</v>
      </c>
      <c r="N19" s="5">
        <f t="shared" si="3"/>
        <v>0.11368191666018905</v>
      </c>
      <c r="O19" s="5">
        <f t="shared" si="4"/>
        <v>4.460725192356553E-2</v>
      </c>
      <c r="P19" s="5">
        <f t="shared" si="5"/>
        <v>9.3298801390997013E-2</v>
      </c>
      <c r="Q19" s="5">
        <f t="shared" si="6"/>
        <v>0.11888634814806442</v>
      </c>
      <c r="R19" s="5">
        <f t="shared" si="7"/>
        <v>1.8304596105003727E-2</v>
      </c>
      <c r="S19" s="5">
        <f t="shared" si="8"/>
        <v>4.0037905101529617E-2</v>
      </c>
      <c r="T19" s="5">
        <f t="shared" si="9"/>
        <v>9.7570080711451859E-2</v>
      </c>
      <c r="U19" s="5">
        <f t="shared" si="10"/>
        <v>3.8285184648215231E-2</v>
      </c>
      <c r="V19" s="5">
        <f t="shared" si="11"/>
        <v>7.6363198241414529E-3</v>
      </c>
      <c r="W19" s="5">
        <f t="shared" si="12"/>
        <v>8.2886027911434915E-2</v>
      </c>
      <c r="X19" s="5">
        <f t="shared" si="13"/>
        <v>6.8024601303240756E-2</v>
      </c>
      <c r="Y19" s="5">
        <f t="shared" si="14"/>
        <v>2.791391081865606E-2</v>
      </c>
      <c r="Z19" s="5">
        <f t="shared" si="15"/>
        <v>5.0075301528914257E-3</v>
      </c>
      <c r="AA19" s="5">
        <f t="shared" si="16"/>
        <v>1.0473556227910807E-2</v>
      </c>
      <c r="AB19" s="5">
        <f t="shared" si="17"/>
        <v>1.0953042389157603E-2</v>
      </c>
      <c r="AC19" s="5">
        <f t="shared" si="18"/>
        <v>8.192555635377325E-4</v>
      </c>
      <c r="AD19" s="5">
        <f t="shared" si="19"/>
        <v>4.3340301872038536E-2</v>
      </c>
      <c r="AE19" s="5">
        <f t="shared" si="20"/>
        <v>3.5569405718871308E-2</v>
      </c>
      <c r="AF19" s="5">
        <f t="shared" si="21"/>
        <v>1.4595913832454418E-2</v>
      </c>
      <c r="AG19" s="5">
        <f t="shared" si="22"/>
        <v>3.9929577361742978E-3</v>
      </c>
      <c r="AH19" s="5">
        <f t="shared" si="23"/>
        <v>1.027420576023892E-3</v>
      </c>
      <c r="AI19" s="5">
        <f t="shared" si="24"/>
        <v>2.1489131056924978E-3</v>
      </c>
      <c r="AJ19" s="5">
        <f t="shared" si="25"/>
        <v>2.2472917340666501E-3</v>
      </c>
      <c r="AK19" s="5">
        <f t="shared" si="26"/>
        <v>1.5667827996785684E-3</v>
      </c>
      <c r="AL19" s="5">
        <f t="shared" si="27"/>
        <v>5.6251571969264907E-5</v>
      </c>
      <c r="AM19" s="5">
        <f t="shared" si="28"/>
        <v>1.8129779541290185E-2</v>
      </c>
      <c r="AN19" s="5">
        <f t="shared" si="29"/>
        <v>1.4879118424273946E-2</v>
      </c>
      <c r="AO19" s="5">
        <f t="shared" si="30"/>
        <v>6.1056496737691033E-3</v>
      </c>
      <c r="AP19" s="5">
        <f t="shared" si="31"/>
        <v>1.6703031669752461E-3</v>
      </c>
      <c r="AQ19" s="5">
        <f t="shared" si="32"/>
        <v>3.4270464471538594E-4</v>
      </c>
      <c r="AR19" s="5">
        <f t="shared" si="33"/>
        <v>1.6864090804170201E-4</v>
      </c>
      <c r="AS19" s="5">
        <f t="shared" si="34"/>
        <v>3.527227952248735E-4</v>
      </c>
      <c r="AT19" s="5">
        <f t="shared" si="35"/>
        <v>3.6887067235336155E-4</v>
      </c>
      <c r="AU19" s="5">
        <f t="shared" si="36"/>
        <v>2.5717187314318449E-4</v>
      </c>
      <c r="AV19" s="5">
        <f t="shared" si="37"/>
        <v>1.3447268370650841E-4</v>
      </c>
      <c r="AW19" s="5">
        <f t="shared" si="38"/>
        <v>2.6821770087541778E-6</v>
      </c>
      <c r="AX19" s="5">
        <f t="shared" si="39"/>
        <v>6.3199241817741307E-3</v>
      </c>
      <c r="AY19" s="5">
        <f t="shared" si="40"/>
        <v>5.1867646883894773E-3</v>
      </c>
      <c r="AZ19" s="5">
        <f t="shared" si="41"/>
        <v>2.1283900849876892E-3</v>
      </c>
      <c r="BA19" s="5">
        <f t="shared" si="42"/>
        <v>5.8225690785810571E-4</v>
      </c>
      <c r="BB19" s="5">
        <f t="shared" si="43"/>
        <v>1.1946462815007557E-4</v>
      </c>
      <c r="BC19" s="5">
        <f t="shared" si="44"/>
        <v>1.9608935075118182E-5</v>
      </c>
      <c r="BD19" s="5">
        <f t="shared" si="45"/>
        <v>2.3067278490754788E-5</v>
      </c>
      <c r="BE19" s="5">
        <f t="shared" si="46"/>
        <v>4.8246626764353334E-5</v>
      </c>
      <c r="BF19" s="5">
        <f t="shared" si="47"/>
        <v>5.0455388464481357E-5</v>
      </c>
      <c r="BG19" s="5">
        <f t="shared" si="48"/>
        <v>3.5176845800165837E-5</v>
      </c>
      <c r="BH19" s="5">
        <f t="shared" si="49"/>
        <v>1.8393632247818314E-5</v>
      </c>
      <c r="BI19" s="5">
        <f t="shared" si="50"/>
        <v>7.6942818395931671E-6</v>
      </c>
      <c r="BJ19" s="8">
        <f t="shared" si="51"/>
        <v>0.66194542958983404</v>
      </c>
      <c r="BK19" s="8">
        <f t="shared" si="52"/>
        <v>0.2013879566957705</v>
      </c>
      <c r="BL19" s="8">
        <f t="shared" si="53"/>
        <v>0.13107895249539131</v>
      </c>
      <c r="BM19" s="8">
        <f t="shared" si="54"/>
        <v>0.55110421363948092</v>
      </c>
      <c r="BN19" s="8">
        <f t="shared" si="55"/>
        <v>0.44313157278302567</v>
      </c>
    </row>
    <row r="20" spans="1:66" x14ac:dyDescent="0.25">
      <c r="A20" t="s">
        <v>24</v>
      </c>
      <c r="B20" t="s">
        <v>182</v>
      </c>
      <c r="C20" t="s">
        <v>287</v>
      </c>
      <c r="D20" t="s">
        <v>493</v>
      </c>
      <c r="E20">
        <f>VLOOKUP(A20,home!$A$2:$E$405,3,FALSE)</f>
        <v>1.6</v>
      </c>
      <c r="F20">
        <f>VLOOKUP(B20,home!$B$2:$E$405,3,FALSE)</f>
        <v>0.87</v>
      </c>
      <c r="G20">
        <f>VLOOKUP(C20,away!$B$2:$E$405,4,FALSE)</f>
        <v>1.37</v>
      </c>
      <c r="H20">
        <f>VLOOKUP(A20,away!$A$2:$E$405,3,FALSE)</f>
        <v>1.46</v>
      </c>
      <c r="I20">
        <f>VLOOKUP(C20,away!$B$2:$E$405,3,FALSE)</f>
        <v>0.62</v>
      </c>
      <c r="J20">
        <f>VLOOKUP(B20,home!$B$2:$E$405,4,FALSE)</f>
        <v>1.3</v>
      </c>
      <c r="K20" s="3">
        <f t="shared" si="56"/>
        <v>1.9070400000000003</v>
      </c>
      <c r="L20" s="3">
        <f t="shared" si="57"/>
        <v>1.17676</v>
      </c>
      <c r="M20" s="5">
        <f t="shared" si="2"/>
        <v>4.5784942879697109E-2</v>
      </c>
      <c r="N20" s="5">
        <f t="shared" si="3"/>
        <v>8.7313717469297586E-2</v>
      </c>
      <c r="O20" s="5">
        <f t="shared" si="4"/>
        <v>5.3877889383112366E-2</v>
      </c>
      <c r="P20" s="5">
        <f t="shared" si="5"/>
        <v>0.10274729016917061</v>
      </c>
      <c r="Q20" s="5">
        <f t="shared" si="6"/>
        <v>8.3255375881324659E-2</v>
      </c>
      <c r="R20" s="5">
        <f t="shared" si="7"/>
        <v>3.1700672555235662E-2</v>
      </c>
      <c r="S20" s="5">
        <f t="shared" si="8"/>
        <v>5.7644527726325688E-2</v>
      </c>
      <c r="T20" s="5">
        <f t="shared" si="9"/>
        <v>9.797159612210761E-2</v>
      </c>
      <c r="U20" s="5">
        <f t="shared" si="10"/>
        <v>6.0454450589736627E-2</v>
      </c>
      <c r="V20" s="5">
        <f t="shared" si="11"/>
        <v>1.4373524580205273E-2</v>
      </c>
      <c r="W20" s="5">
        <f t="shared" si="12"/>
        <v>5.2923777340240466E-2</v>
      </c>
      <c r="X20" s="5">
        <f t="shared" si="13"/>
        <v>6.2278584222901369E-2</v>
      </c>
      <c r="Y20" s="5">
        <f t="shared" si="14"/>
        <v>3.6643473385070721E-2</v>
      </c>
      <c r="Z20" s="5">
        <f t="shared" si="15"/>
        <v>1.2434694478699706E-2</v>
      </c>
      <c r="AA20" s="5">
        <f t="shared" si="16"/>
        <v>2.3713459758659489E-2</v>
      </c>
      <c r="AB20" s="5">
        <f t="shared" si="17"/>
        <v>2.2611258149077006E-2</v>
      </c>
      <c r="AC20" s="5">
        <f t="shared" si="18"/>
        <v>2.0160021612844322E-3</v>
      </c>
      <c r="AD20" s="5">
        <f t="shared" si="19"/>
        <v>2.5231940084733048E-2</v>
      </c>
      <c r="AE20" s="5">
        <f t="shared" si="20"/>
        <v>2.9691937814110461E-2</v>
      </c>
      <c r="AF20" s="5">
        <f t="shared" si="21"/>
        <v>1.7470142371066321E-2</v>
      </c>
      <c r="AG20" s="5">
        <f t="shared" si="22"/>
        <v>6.8527215788586667E-3</v>
      </c>
      <c r="AH20" s="5">
        <f t="shared" si="23"/>
        <v>3.6581627686886687E-3</v>
      </c>
      <c r="AI20" s="5">
        <f t="shared" si="24"/>
        <v>6.9762627264000395E-3</v>
      </c>
      <c r="AJ20" s="5">
        <f t="shared" si="25"/>
        <v>6.6520060348769679E-3</v>
      </c>
      <c r="AK20" s="5">
        <f t="shared" si="26"/>
        <v>4.2285471962505922E-3</v>
      </c>
      <c r="AL20" s="5">
        <f t="shared" si="27"/>
        <v>1.8096670740984624E-4</v>
      </c>
      <c r="AM20" s="5">
        <f t="shared" si="28"/>
        <v>9.6236638038378654E-3</v>
      </c>
      <c r="AN20" s="5">
        <f t="shared" si="29"/>
        <v>1.1324742617804246E-2</v>
      </c>
      <c r="AO20" s="5">
        <f t="shared" si="30"/>
        <v>6.6632520614636637E-3</v>
      </c>
      <c r="AP20" s="5">
        <f t="shared" si="31"/>
        <v>2.6136828319493271E-3</v>
      </c>
      <c r="AQ20" s="5">
        <f t="shared" si="32"/>
        <v>7.6891935233117299E-4</v>
      </c>
      <c r="AR20" s="5">
        <f t="shared" si="33"/>
        <v>8.609559239364156E-4</v>
      </c>
      <c r="AS20" s="5">
        <f t="shared" si="34"/>
        <v>1.6418773851837021E-3</v>
      </c>
      <c r="AT20" s="5">
        <f t="shared" si="35"/>
        <v>1.5655629243203643E-3</v>
      </c>
      <c r="AU20" s="5">
        <f t="shared" si="36"/>
        <v>9.9519703973196942E-4</v>
      </c>
      <c r="AV20" s="5">
        <f t="shared" si="37"/>
        <v>4.7447014066261377E-4</v>
      </c>
      <c r="AW20" s="5">
        <f t="shared" si="38"/>
        <v>1.1280903494879056E-5</v>
      </c>
      <c r="AX20" s="5">
        <f t="shared" si="39"/>
        <v>3.0587853034118278E-3</v>
      </c>
      <c r="AY20" s="5">
        <f t="shared" si="40"/>
        <v>3.5994561936429025E-3</v>
      </c>
      <c r="AZ20" s="5">
        <f t="shared" si="41"/>
        <v>2.1178480352156115E-3</v>
      </c>
      <c r="BA20" s="5">
        <f t="shared" si="42"/>
        <v>8.3073295130677439E-4</v>
      </c>
      <c r="BB20" s="5">
        <f t="shared" si="43"/>
        <v>2.4439332694494006E-4</v>
      </c>
      <c r="BC20" s="5">
        <f t="shared" si="44"/>
        <v>5.7518458283145543E-5</v>
      </c>
      <c r="BD20" s="5">
        <f t="shared" si="45"/>
        <v>1.6885641550856939E-4</v>
      </c>
      <c r="BE20" s="5">
        <f t="shared" si="46"/>
        <v>3.2201593863146215E-4</v>
      </c>
      <c r="BF20" s="5">
        <f t="shared" si="47"/>
        <v>3.0704863780387192E-4</v>
      </c>
      <c r="BG20" s="5">
        <f t="shared" si="48"/>
        <v>1.9518467807916535E-4</v>
      </c>
      <c r="BH20" s="5">
        <f t="shared" si="49"/>
        <v>9.3056247121022875E-5</v>
      </c>
      <c r="BI20" s="5">
        <f t="shared" si="50"/>
        <v>3.54923971019351E-5</v>
      </c>
      <c r="BJ20" s="8">
        <f t="shared" si="51"/>
        <v>0.54053626120590237</v>
      </c>
      <c r="BK20" s="8">
        <f t="shared" si="52"/>
        <v>0.22634671041773588</v>
      </c>
      <c r="BL20" s="8">
        <f t="shared" si="53"/>
        <v>0.22053242689011851</v>
      </c>
      <c r="BM20" s="8">
        <f t="shared" si="54"/>
        <v>0.59158202936447046</v>
      </c>
      <c r="BN20" s="8">
        <f t="shared" si="55"/>
        <v>0.40467988833783802</v>
      </c>
    </row>
    <row r="21" spans="1:66" x14ac:dyDescent="0.25">
      <c r="A21" t="s">
        <v>27</v>
      </c>
      <c r="B21" t="s">
        <v>30</v>
      </c>
      <c r="C21" t="s">
        <v>193</v>
      </c>
      <c r="D21" t="s">
        <v>493</v>
      </c>
      <c r="E21">
        <f>VLOOKUP(A21,home!$A$2:$E$405,3,FALSE)</f>
        <v>1.31658291457286</v>
      </c>
      <c r="F21">
        <f>VLOOKUP(B21,home!$B$2:$E$405,3,FALSE)</f>
        <v>0.84</v>
      </c>
      <c r="G21">
        <f>VLOOKUP(C21,away!$B$2:$E$405,4,FALSE)</f>
        <v>0.76</v>
      </c>
      <c r="H21">
        <f>VLOOKUP(A21,away!$A$2:$E$405,3,FALSE)</f>
        <v>1.0703517587939699</v>
      </c>
      <c r="I21">
        <f>VLOOKUP(C21,away!$B$2:$E$405,3,FALSE)</f>
        <v>0.76</v>
      </c>
      <c r="J21">
        <f>VLOOKUP(B21,home!$B$2:$E$405,4,FALSE)</f>
        <v>1.03</v>
      </c>
      <c r="K21" s="3">
        <f t="shared" si="56"/>
        <v>0.84050653266331388</v>
      </c>
      <c r="L21" s="3">
        <f t="shared" si="57"/>
        <v>0.83787135678391977</v>
      </c>
      <c r="M21" s="5">
        <f t="shared" si="2"/>
        <v>0.18667654056291436</v>
      </c>
      <c r="N21" s="5">
        <f t="shared" si="3"/>
        <v>0.15690285183811761</v>
      </c>
      <c r="O21" s="5">
        <f t="shared" si="4"/>
        <v>0.15641092632117748</v>
      </c>
      <c r="P21" s="5">
        <f t="shared" si="5"/>
        <v>0.13146440535286993</v>
      </c>
      <c r="Q21" s="5">
        <f t="shared" si="6"/>
        <v>6.5938935981720931E-2</v>
      </c>
      <c r="R21" s="5">
        <f t="shared" si="7"/>
        <v>6.5526117526277336E-2</v>
      </c>
      <c r="S21" s="5">
        <f t="shared" si="8"/>
        <v>2.3145503209278401E-2</v>
      </c>
      <c r="T21" s="5">
        <f t="shared" si="9"/>
        <v>5.524834575589254E-2</v>
      </c>
      <c r="U21" s="5">
        <f t="shared" si="10"/>
        <v>5.5075129840900169E-2</v>
      </c>
      <c r="V21" s="5">
        <f t="shared" si="11"/>
        <v>1.8111005193054363E-3</v>
      </c>
      <c r="W21" s="5">
        <f t="shared" si="12"/>
        <v>1.8474035483168168E-2</v>
      </c>
      <c r="X21" s="5">
        <f t="shared" si="13"/>
        <v>1.5478865175556389E-2</v>
      </c>
      <c r="Y21" s="5">
        <f t="shared" si="14"/>
        <v>6.484648883059399E-3</v>
      </c>
      <c r="Z21" s="5">
        <f t="shared" si="15"/>
        <v>1.8300818998841527E-2</v>
      </c>
      <c r="AA21" s="5">
        <f t="shared" si="16"/>
        <v>1.5381957921615192E-2</v>
      </c>
      <c r="AB21" s="5">
        <f t="shared" si="17"/>
        <v>6.4643180591348881E-3</v>
      </c>
      <c r="AC21" s="5">
        <f t="shared" si="18"/>
        <v>7.9715176076355785E-5</v>
      </c>
      <c r="AD21" s="5">
        <f t="shared" si="19"/>
        <v>3.8818868770641754E-3</v>
      </c>
      <c r="AE21" s="5">
        <f t="shared" si="20"/>
        <v>3.2525218245674534E-3</v>
      </c>
      <c r="AF21" s="5">
        <f t="shared" si="21"/>
        <v>1.3625974370598214E-3</v>
      </c>
      <c r="AG21" s="5">
        <f t="shared" si="22"/>
        <v>3.8056045444653477E-4</v>
      </c>
      <c r="AH21" s="5">
        <f t="shared" si="23"/>
        <v>3.8334330112040713E-3</v>
      </c>
      <c r="AI21" s="5">
        <f t="shared" si="24"/>
        <v>3.2220254884442203E-3</v>
      </c>
      <c r="AJ21" s="5">
        <f t="shared" si="25"/>
        <v>1.3540667357225355E-3</v>
      </c>
      <c r="AK21" s="5">
        <f t="shared" si="26"/>
        <v>3.7936731234562682E-4</v>
      </c>
      <c r="AL21" s="5">
        <f t="shared" si="27"/>
        <v>2.245532982103991E-6</v>
      </c>
      <c r="AM21" s="5">
        <f t="shared" si="28"/>
        <v>6.5255025584648625E-4</v>
      </c>
      <c r="AN21" s="5">
        <f t="shared" si="29"/>
        <v>5.4675316823578931E-4</v>
      </c>
      <c r="AO21" s="5">
        <f t="shared" si="30"/>
        <v>2.2905440944781378E-4</v>
      </c>
      <c r="AP21" s="5">
        <f t="shared" si="31"/>
        <v>6.3972709607126413E-5</v>
      </c>
      <c r="AQ21" s="5">
        <f t="shared" si="32"/>
        <v>1.3400225248916674E-5</v>
      </c>
      <c r="AR21" s="5">
        <f t="shared" si="33"/>
        <v>6.4238474364756461E-4</v>
      </c>
      <c r="AS21" s="5">
        <f t="shared" si="34"/>
        <v>5.3992857351902628E-4</v>
      </c>
      <c r="AT21" s="5">
        <f t="shared" si="35"/>
        <v>2.2690674660716292E-4</v>
      </c>
      <c r="AU21" s="5">
        <f t="shared" si="36"/>
        <v>6.35722009428999E-5</v>
      </c>
      <c r="AV21" s="5">
        <f t="shared" si="37"/>
        <v>1.3358212547073059E-5</v>
      </c>
      <c r="AW21" s="5">
        <f t="shared" si="38"/>
        <v>4.3927387463061465E-8</v>
      </c>
      <c r="AX21" s="5">
        <f t="shared" si="39"/>
        <v>9.141212548834805E-5</v>
      </c>
      <c r="AY21" s="5">
        <f t="shared" si="40"/>
        <v>7.6591601609424102E-5</v>
      </c>
      <c r="AZ21" s="5">
        <f t="shared" si="41"/>
        <v>3.2086954579370814E-5</v>
      </c>
      <c r="BA21" s="5">
        <f t="shared" si="42"/>
        <v>8.9615800561604792E-6</v>
      </c>
      <c r="BB21" s="5">
        <f t="shared" si="43"/>
        <v>1.8771628101457237E-6</v>
      </c>
      <c r="BC21" s="5">
        <f t="shared" si="44"/>
        <v>3.1456419012822272E-7</v>
      </c>
      <c r="BD21" s="5">
        <f t="shared" si="45"/>
        <v>8.9705962789545893E-5</v>
      </c>
      <c r="BE21" s="5">
        <f t="shared" si="46"/>
        <v>7.5398447743465471E-5</v>
      </c>
      <c r="BF21" s="5">
        <f t="shared" si="47"/>
        <v>3.1686443940528105E-5</v>
      </c>
      <c r="BG21" s="5">
        <f t="shared" si="48"/>
        <v>8.8775543762945854E-6</v>
      </c>
      <c r="BH21" s="5">
        <f t="shared" si="49"/>
        <v>1.8654106118373469E-6</v>
      </c>
      <c r="BI21" s="5">
        <f t="shared" si="50"/>
        <v>3.1357796106975199E-7</v>
      </c>
      <c r="BJ21" s="8">
        <f t="shared" si="51"/>
        <v>0.32912222446777273</v>
      </c>
      <c r="BK21" s="8">
        <f t="shared" si="52"/>
        <v>0.34325610195503603</v>
      </c>
      <c r="BL21" s="8">
        <f t="shared" si="53"/>
        <v>0.30934134009150799</v>
      </c>
      <c r="BM21" s="8">
        <f t="shared" si="54"/>
        <v>0.23702416025585868</v>
      </c>
      <c r="BN21" s="8">
        <f t="shared" si="55"/>
        <v>0.76291977758307772</v>
      </c>
    </row>
    <row r="22" spans="1:66" x14ac:dyDescent="0.25">
      <c r="A22" t="s">
        <v>340</v>
      </c>
      <c r="B22" t="s">
        <v>429</v>
      </c>
      <c r="C22" t="s">
        <v>390</v>
      </c>
      <c r="D22" t="s">
        <v>493</v>
      </c>
      <c r="E22">
        <f>VLOOKUP(A22,home!$A$2:$E$405,3,FALSE)</f>
        <v>1.3317073170731699</v>
      </c>
      <c r="F22">
        <f>VLOOKUP(B22,home!$B$2:$E$405,3,FALSE)</f>
        <v>0.82</v>
      </c>
      <c r="G22">
        <f>VLOOKUP(C22,away!$B$2:$E$405,4,FALSE)</f>
        <v>1.37</v>
      </c>
      <c r="H22">
        <f>VLOOKUP(A22,away!$A$2:$E$405,3,FALSE)</f>
        <v>1.14146341463415</v>
      </c>
      <c r="I22">
        <f>VLOOKUP(C22,away!$B$2:$E$405,3,FALSE)</f>
        <v>0.82</v>
      </c>
      <c r="J22">
        <f>VLOOKUP(B22,home!$B$2:$E$405,4,FALSE)</f>
        <v>1.51</v>
      </c>
      <c r="K22" s="3">
        <f t="shared" si="56"/>
        <v>1.4960399999999989</v>
      </c>
      <c r="L22" s="3">
        <f t="shared" si="57"/>
        <v>1.4133600000000044</v>
      </c>
      <c r="M22" s="5">
        <f t="shared" si="2"/>
        <v>5.4508425114703996E-2</v>
      </c>
      <c r="N22" s="5">
        <f t="shared" si="3"/>
        <v>8.1546784308601697E-2</v>
      </c>
      <c r="O22" s="5">
        <f t="shared" si="4"/>
        <v>7.7040027720118281E-2</v>
      </c>
      <c r="P22" s="5">
        <f t="shared" si="5"/>
        <v>0.11525496307040566</v>
      </c>
      <c r="Q22" s="5">
        <f t="shared" si="6"/>
        <v>6.0998625598520213E-2</v>
      </c>
      <c r="R22" s="5">
        <f t="shared" si="7"/>
        <v>5.4442646789253361E-2</v>
      </c>
      <c r="S22" s="5">
        <f t="shared" si="8"/>
        <v>6.0925015189886737E-2</v>
      </c>
      <c r="T22" s="5">
        <f t="shared" si="9"/>
        <v>8.6213017475924802E-2</v>
      </c>
      <c r="U22" s="5">
        <f t="shared" si="10"/>
        <v>8.1448377302594535E-2</v>
      </c>
      <c r="V22" s="5">
        <f t="shared" si="11"/>
        <v>1.4313608627163493E-2</v>
      </c>
      <c r="W22" s="5">
        <f t="shared" si="12"/>
        <v>3.0418794613470052E-2</v>
      </c>
      <c r="X22" s="5">
        <f t="shared" si="13"/>
        <v>4.299270755489417E-2</v>
      </c>
      <c r="Y22" s="5">
        <f t="shared" si="14"/>
        <v>3.0382086574892709E-2</v>
      </c>
      <c r="Z22" s="5">
        <f t="shared" si="15"/>
        <v>2.5649019755353115E-2</v>
      </c>
      <c r="AA22" s="5">
        <f t="shared" si="16"/>
        <v>3.8371959514798444E-2</v>
      </c>
      <c r="AB22" s="5">
        <f t="shared" si="17"/>
        <v>2.8702993156259519E-2</v>
      </c>
      <c r="AC22" s="5">
        <f t="shared" si="18"/>
        <v>1.8915819323531361E-3</v>
      </c>
      <c r="AD22" s="5">
        <f t="shared" si="19"/>
        <v>1.137693337338392E-2</v>
      </c>
      <c r="AE22" s="5">
        <f t="shared" si="20"/>
        <v>1.6079702552605945E-2</v>
      </c>
      <c r="AF22" s="5">
        <f t="shared" si="21"/>
        <v>1.1363204199875607E-2</v>
      </c>
      <c r="AG22" s="5">
        <f t="shared" si="22"/>
        <v>5.3534327626454112E-3</v>
      </c>
      <c r="AH22" s="5">
        <f t="shared" si="23"/>
        <v>9.0628246403565028E-3</v>
      </c>
      <c r="AI22" s="5">
        <f t="shared" si="24"/>
        <v>1.3558348174958931E-2</v>
      </c>
      <c r="AJ22" s="5">
        <f t="shared" si="25"/>
        <v>1.0141915601832774E-2</v>
      </c>
      <c r="AK22" s="5">
        <f t="shared" si="26"/>
        <v>5.0575704723219662E-3</v>
      </c>
      <c r="AL22" s="5">
        <f t="shared" si="27"/>
        <v>1.5998569417423637E-4</v>
      </c>
      <c r="AM22" s="5">
        <f t="shared" si="28"/>
        <v>3.4040694807834539E-3</v>
      </c>
      <c r="AN22" s="5">
        <f t="shared" si="29"/>
        <v>4.8111756413601169E-3</v>
      </c>
      <c r="AO22" s="5">
        <f t="shared" si="30"/>
        <v>3.3999616022363788E-3</v>
      </c>
      <c r="AP22" s="5">
        <f t="shared" si="31"/>
        <v>1.6017899100456072E-3</v>
      </c>
      <c r="AQ22" s="5">
        <f t="shared" si="32"/>
        <v>5.6597644681551681E-4</v>
      </c>
      <c r="AR22" s="5">
        <f t="shared" si="33"/>
        <v>2.5618067667388623E-3</v>
      </c>
      <c r="AS22" s="5">
        <f t="shared" si="34"/>
        <v>3.8325653953120049E-3</v>
      </c>
      <c r="AT22" s="5">
        <f t="shared" si="35"/>
        <v>2.8668355670012843E-3</v>
      </c>
      <c r="AU22" s="5">
        <f t="shared" si="36"/>
        <v>1.4296335605522002E-3</v>
      </c>
      <c r="AV22" s="5">
        <f t="shared" si="37"/>
        <v>5.3469724798212766E-4</v>
      </c>
      <c r="AW22" s="5">
        <f t="shared" si="38"/>
        <v>9.3966846180418071E-6</v>
      </c>
      <c r="AX22" s="5">
        <f t="shared" si="39"/>
        <v>8.4877068433854654E-4</v>
      </c>
      <c r="AY22" s="5">
        <f t="shared" si="40"/>
        <v>1.199618534416732E-3</v>
      </c>
      <c r="AZ22" s="5">
        <f t="shared" si="41"/>
        <v>8.477464259016189E-4</v>
      </c>
      <c r="BA22" s="5">
        <f t="shared" si="42"/>
        <v>3.9939029617077178E-4</v>
      </c>
      <c r="BB22" s="5">
        <f t="shared" si="43"/>
        <v>1.41120567248981E-4</v>
      </c>
      <c r="BC22" s="5">
        <f t="shared" si="44"/>
        <v>3.9890832985404102E-5</v>
      </c>
      <c r="BD22" s="5">
        <f t="shared" si="45"/>
        <v>6.0345920197300742E-4</v>
      </c>
      <c r="BE22" s="5">
        <f t="shared" si="46"/>
        <v>9.027991045196974E-4</v>
      </c>
      <c r="BF22" s="5">
        <f t="shared" si="47"/>
        <v>6.753117861628237E-4</v>
      </c>
      <c r="BG22" s="5">
        <f t="shared" si="48"/>
        <v>3.3676448152367681E-4</v>
      </c>
      <c r="BH22" s="5">
        <f t="shared" si="49"/>
        <v>1.2595328373467022E-4</v>
      </c>
      <c r="BI22" s="5">
        <f t="shared" si="50"/>
        <v>3.7686230119683181E-5</v>
      </c>
      <c r="BJ22" s="8">
        <f t="shared" si="51"/>
        <v>0.39398479943711767</v>
      </c>
      <c r="BK22" s="8">
        <f t="shared" si="52"/>
        <v>0.24825319816310401</v>
      </c>
      <c r="BL22" s="8">
        <f t="shared" si="53"/>
        <v>0.33173417599811433</v>
      </c>
      <c r="BM22" s="8">
        <f t="shared" si="54"/>
        <v>0.55463949890228714</v>
      </c>
      <c r="BN22" s="8">
        <f t="shared" si="55"/>
        <v>0.44379147260160318</v>
      </c>
    </row>
    <row r="23" spans="1:66" x14ac:dyDescent="0.25">
      <c r="A23" t="s">
        <v>342</v>
      </c>
      <c r="B23" t="s">
        <v>436</v>
      </c>
      <c r="C23" t="s">
        <v>409</v>
      </c>
      <c r="D23" t="s">
        <v>493</v>
      </c>
      <c r="E23">
        <f>VLOOKUP(A23,home!$A$2:$E$405,3,FALSE)</f>
        <v>1.1388888888888899</v>
      </c>
      <c r="F23">
        <f>VLOOKUP(B23,home!$B$2:$E$405,3,FALSE)</f>
        <v>0.95</v>
      </c>
      <c r="G23">
        <f>VLOOKUP(C23,away!$B$2:$E$405,4,FALSE)</f>
        <v>1.02</v>
      </c>
      <c r="H23">
        <f>VLOOKUP(A23,away!$A$2:$E$405,3,FALSE)</f>
        <v>0.83333333333333304</v>
      </c>
      <c r="I23">
        <f>VLOOKUP(C23,away!$B$2:$E$405,3,FALSE)</f>
        <v>0.8</v>
      </c>
      <c r="J23">
        <f>VLOOKUP(B23,home!$B$2:$E$405,4,FALSE)</f>
        <v>1</v>
      </c>
      <c r="K23" s="3">
        <f t="shared" si="56"/>
        <v>1.1035833333333345</v>
      </c>
      <c r="L23" s="3">
        <f t="shared" si="57"/>
        <v>0.66666666666666652</v>
      </c>
      <c r="M23" s="5">
        <f t="shared" si="2"/>
        <v>0.17029041090066527</v>
      </c>
      <c r="N23" s="5">
        <f t="shared" si="3"/>
        <v>0.18792965929645936</v>
      </c>
      <c r="O23" s="5">
        <f t="shared" si="4"/>
        <v>0.11352694060044348</v>
      </c>
      <c r="P23" s="5">
        <f t="shared" si="5"/>
        <v>0.12528643953097288</v>
      </c>
      <c r="Q23" s="5">
        <f t="shared" si="6"/>
        <v>0.10369801991929228</v>
      </c>
      <c r="R23" s="5">
        <f t="shared" si="7"/>
        <v>3.7842313533481144E-2</v>
      </c>
      <c r="S23" s="5">
        <f t="shared" si="8"/>
        <v>2.304400442650938E-2</v>
      </c>
      <c r="T23" s="5">
        <f t="shared" si="9"/>
        <v>6.9132013279528171E-2</v>
      </c>
      <c r="U23" s="5">
        <f t="shared" si="10"/>
        <v>4.1762146510324276E-2</v>
      </c>
      <c r="V23" s="5">
        <f t="shared" si="11"/>
        <v>1.8837762383966908E-3</v>
      </c>
      <c r="W23" s="5">
        <f t="shared" si="12"/>
        <v>3.8146468827533017E-2</v>
      </c>
      <c r="X23" s="5">
        <f t="shared" si="13"/>
        <v>2.5430979218355337E-2</v>
      </c>
      <c r="Y23" s="5">
        <f t="shared" si="14"/>
        <v>8.4769930727851099E-3</v>
      </c>
      <c r="Z23" s="5">
        <f t="shared" si="15"/>
        <v>8.4094030074402543E-3</v>
      </c>
      <c r="AA23" s="5">
        <f t="shared" si="16"/>
        <v>9.2804770022942833E-3</v>
      </c>
      <c r="AB23" s="5">
        <f t="shared" si="17"/>
        <v>5.1208898725576399E-3</v>
      </c>
      <c r="AC23" s="5">
        <f t="shared" si="18"/>
        <v>8.662100251766454E-5</v>
      </c>
      <c r="AD23" s="5">
        <f t="shared" si="19"/>
        <v>1.0524451805896253E-2</v>
      </c>
      <c r="AE23" s="5">
        <f t="shared" si="20"/>
        <v>7.0163012039308331E-3</v>
      </c>
      <c r="AF23" s="5">
        <f t="shared" si="21"/>
        <v>2.3387670679769438E-3</v>
      </c>
      <c r="AG23" s="5">
        <f t="shared" si="22"/>
        <v>5.197260151059874E-4</v>
      </c>
      <c r="AH23" s="5">
        <f t="shared" si="23"/>
        <v>1.4015671679067083E-3</v>
      </c>
      <c r="AI23" s="5">
        <f t="shared" si="24"/>
        <v>1.5467461670490466E-3</v>
      </c>
      <c r="AJ23" s="5">
        <f t="shared" si="25"/>
        <v>8.5348164542627288E-4</v>
      </c>
      <c r="AK23" s="5">
        <f t="shared" si="26"/>
        <v>3.1396270639944831E-4</v>
      </c>
      <c r="AL23" s="5">
        <f t="shared" si="27"/>
        <v>2.5491598585365178E-6</v>
      </c>
      <c r="AM23" s="5">
        <f t="shared" si="28"/>
        <v>2.322921921091404E-3</v>
      </c>
      <c r="AN23" s="5">
        <f t="shared" si="29"/>
        <v>1.5486146140609356E-3</v>
      </c>
      <c r="AO23" s="5">
        <f t="shared" si="30"/>
        <v>5.1620487135364509E-4</v>
      </c>
      <c r="AP23" s="5">
        <f t="shared" si="31"/>
        <v>1.1471219363414333E-4</v>
      </c>
      <c r="AQ23" s="5">
        <f t="shared" si="32"/>
        <v>1.9118698939023881E-5</v>
      </c>
      <c r="AR23" s="5">
        <f t="shared" si="33"/>
        <v>1.8687562238756117E-4</v>
      </c>
      <c r="AS23" s="5">
        <f t="shared" si="34"/>
        <v>2.0623282227320624E-4</v>
      </c>
      <c r="AT23" s="5">
        <f t="shared" si="35"/>
        <v>1.1379755272350308E-4</v>
      </c>
      <c r="AU23" s="5">
        <f t="shared" si="36"/>
        <v>4.1861694186593121E-5</v>
      </c>
      <c r="AV23" s="5">
        <f t="shared" si="37"/>
        <v>1.1549467002355273E-5</v>
      </c>
      <c r="AW23" s="5">
        <f t="shared" si="38"/>
        <v>5.2096487664504837E-8</v>
      </c>
      <c r="AX23" s="5">
        <f t="shared" si="39"/>
        <v>4.2725631945852093E-4</v>
      </c>
      <c r="AY23" s="5">
        <f t="shared" si="40"/>
        <v>2.8483754630568051E-4</v>
      </c>
      <c r="AZ23" s="5">
        <f t="shared" si="41"/>
        <v>9.4945848768560149E-5</v>
      </c>
      <c r="BA23" s="5">
        <f t="shared" si="42"/>
        <v>2.1099077504124476E-5</v>
      </c>
      <c r="BB23" s="5">
        <f t="shared" si="43"/>
        <v>3.5165129173540779E-6</v>
      </c>
      <c r="BC23" s="5">
        <f t="shared" si="44"/>
        <v>4.6886838898054378E-7</v>
      </c>
      <c r="BD23" s="5">
        <f t="shared" si="45"/>
        <v>2.076395804306234E-5</v>
      </c>
      <c r="BE23" s="5">
        <f t="shared" si="46"/>
        <v>2.2914758030356236E-5</v>
      </c>
      <c r="BF23" s="5">
        <f t="shared" si="47"/>
        <v>1.2644172524833667E-5</v>
      </c>
      <c r="BG23" s="5">
        <f t="shared" si="48"/>
        <v>4.651299354065899E-6</v>
      </c>
      <c r="BH23" s="5">
        <f t="shared" si="49"/>
        <v>1.2832741113728074E-6</v>
      </c>
      <c r="BI23" s="5">
        <f t="shared" si="50"/>
        <v>2.8323998428183516E-7</v>
      </c>
      <c r="BJ23" s="8">
        <f t="shared" si="51"/>
        <v>0.45856707617928555</v>
      </c>
      <c r="BK23" s="8">
        <f t="shared" si="52"/>
        <v>0.32087863880522616</v>
      </c>
      <c r="BL23" s="8">
        <f t="shared" si="53"/>
        <v>0.21227138306650348</v>
      </c>
      <c r="BM23" s="8">
        <f t="shared" si="54"/>
        <v>0.26126793182732294</v>
      </c>
      <c r="BN23" s="8">
        <f t="shared" si="55"/>
        <v>0.73857378378131444</v>
      </c>
    </row>
    <row r="24" spans="1:66" x14ac:dyDescent="0.25">
      <c r="A24" t="s">
        <v>40</v>
      </c>
      <c r="B24" t="s">
        <v>318</v>
      </c>
      <c r="C24" t="s">
        <v>42</v>
      </c>
      <c r="D24" t="s">
        <v>493</v>
      </c>
      <c r="E24">
        <f>VLOOKUP(A24,home!$A$2:$E$405,3,FALSE)</f>
        <v>1.55454545454545</v>
      </c>
      <c r="F24">
        <f>VLOOKUP(B24,home!$B$2:$E$405,3,FALSE)</f>
        <v>0.94</v>
      </c>
      <c r="G24">
        <f>VLOOKUP(C24,away!$B$2:$E$405,4,FALSE)</f>
        <v>0.99</v>
      </c>
      <c r="H24">
        <f>VLOOKUP(A24,away!$A$2:$E$405,3,FALSE)</f>
        <v>1.19545454545455</v>
      </c>
      <c r="I24">
        <f>VLOOKUP(C24,away!$B$2:$E$405,3,FALSE)</f>
        <v>0.76</v>
      </c>
      <c r="J24">
        <f>VLOOKUP(B24,home!$B$2:$E$405,4,FALSE)</f>
        <v>0.76</v>
      </c>
      <c r="K24" s="3">
        <f t="shared" si="56"/>
        <v>1.4466599999999956</v>
      </c>
      <c r="L24" s="3">
        <f t="shared" si="57"/>
        <v>0.69049454545454803</v>
      </c>
      <c r="M24" s="5">
        <f t="shared" ref="M24:M87" si="58">_xlfn.POISSON.DIST(0,K24,FALSE) * _xlfn.POISSON.DIST(0,L24,FALSE)</f>
        <v>0.11799010128451964</v>
      </c>
      <c r="N24" s="5">
        <f t="shared" ref="N24:N87" si="59">_xlfn.POISSON.DIST(1,K24,FALSE) * _xlfn.POISSON.DIST(0,L24,FALSE)</f>
        <v>0.17069155992426269</v>
      </c>
      <c r="O24" s="5">
        <f t="shared" ref="O24:O87" si="60">_xlfn.POISSON.DIST(0,K24,FALSE) * _xlfn.POISSON.DIST(1,L24,FALSE)</f>
        <v>8.1471521354590487E-2</v>
      </c>
      <c r="P24" s="5">
        <f t="shared" ref="P24:P87" si="61">_xlfn.POISSON.DIST(1,K24,FALSE) * _xlfn.POISSON.DIST(1,L24,FALSE)</f>
        <v>0.11786159108283152</v>
      </c>
      <c r="Q24" s="5">
        <f t="shared" ref="Q24:Q87" si="62">_xlfn.POISSON.DIST(2,K24,FALSE) * _xlfn.POISSON.DIST(0,L24,FALSE)</f>
        <v>0.12346632604001657</v>
      </c>
      <c r="R24" s="5">
        <f t="shared" ref="R24:R87" si="63">_xlfn.POISSON.DIST(0,K24,FALSE) * _xlfn.POISSON.DIST(2,L24,FALSE)</f>
        <v>2.8127820552614227E-2</v>
      </c>
      <c r="S24" s="5">
        <f t="shared" ref="S24:S87" si="64">_xlfn.POISSON.DIST(2,K24,FALSE) * _xlfn.POISSON.DIST(2,L24,FALSE)</f>
        <v>2.9433305212356702E-2</v>
      </c>
      <c r="T24" s="5">
        <f t="shared" ref="T24:T87" si="65">_xlfn.POISSON.DIST(2,K24,FALSE) * _xlfn.POISSON.DIST(1,L24,FALSE)</f>
        <v>8.5252824677944275E-2</v>
      </c>
      <c r="U24" s="5">
        <f t="shared" ref="U24:U87" si="66">_xlfn.POISSON.DIST(1,K24,FALSE) * _xlfn.POISSON.DIST(2,L24,FALSE)</f>
        <v>4.0691392880644779E-2</v>
      </c>
      <c r="V24" s="5">
        <f t="shared" ref="V24:V87" si="67">_xlfn.POISSON.DIST(3,K24,FALSE) * _xlfn.POISSON.DIST(3,L24,FALSE)</f>
        <v>3.2668052897738185E-3</v>
      </c>
      <c r="W24" s="5">
        <f t="shared" ref="W24:W87" si="68">_xlfn.POISSON.DIST(3,K24,FALSE) * _xlfn.POISSON.DIST(0,L24,FALSE)</f>
        <v>5.9537931743016581E-2</v>
      </c>
      <c r="X24" s="5">
        <f t="shared" ref="X24:X87" si="69">_xlfn.POISSON.DIST(3,K24,FALSE) * _xlfn.POISSON.DIST(1,L24,FALSE)</f>
        <v>4.1110617116198143E-2</v>
      </c>
      <c r="Y24" s="5">
        <f t="shared" ref="Y24:Y87" si="70">_xlfn.POISSON.DIST(3,K24,FALSE) * _xlfn.POISSON.DIST(2,L24,FALSE)</f>
        <v>1.4193328439502597E-2</v>
      </c>
      <c r="Z24" s="5">
        <f t="shared" ref="Z24:Z87" si="71">_xlfn.POISSON.DIST(0,K24,FALSE) * _xlfn.POISSON.DIST(3,L24,FALSE)</f>
        <v>6.4740355557014852E-3</v>
      </c>
      <c r="AA24" s="5">
        <f t="shared" ref="AA24:AA87" si="72">_xlfn.POISSON.DIST(1,K24,FALSE) * _xlfn.POISSON.DIST(3,L24,FALSE)</f>
        <v>9.3657282770110827E-3</v>
      </c>
      <c r="AB24" s="5">
        <f t="shared" ref="AB24:AB87" si="73">_xlfn.POISSON.DIST(2,K24,FALSE) * _xlfn.POISSON.DIST(3,L24,FALSE)</f>
        <v>6.7745122346104065E-3</v>
      </c>
      <c r="AC24" s="5">
        <f t="shared" ref="AC24:AC87" si="74">_xlfn.POISSON.DIST(4,K24,FALSE) * _xlfn.POISSON.DIST(4,L24,FALSE)</f>
        <v>2.0395295082958645E-4</v>
      </c>
      <c r="AD24" s="5">
        <f t="shared" ref="AD24:AD87" si="75">_xlfn.POISSON.DIST(4,K24,FALSE) * _xlfn.POISSON.DIST(0,L24,FALSE)</f>
        <v>2.1532786083838046E-2</v>
      </c>
      <c r="AE24" s="5">
        <f t="shared" ref="AE24:AE87" si="76">_xlfn.POISSON.DIST(4,K24,FALSE) * _xlfn.POISSON.DIST(1,L24,FALSE)</f>
        <v>1.486827133932977E-2</v>
      </c>
      <c r="AF24" s="5">
        <f t="shared" ref="AF24:AF87" si="77">_xlfn.POISSON.DIST(4,K24,FALSE) * _xlfn.POISSON.DIST(2,L24,FALSE)</f>
        <v>5.1332301300726964E-3</v>
      </c>
      <c r="AG24" s="5">
        <f t="shared" ref="AG24:AG87" si="78">_xlfn.POISSON.DIST(4,K24,FALSE) * _xlfn.POISSON.DIST(3,L24,FALSE)</f>
        <v>1.1814891351260457E-3</v>
      </c>
      <c r="AH24" s="5">
        <f t="shared" ref="AH24:AH87" si="79">_xlfn.POISSON.DIST(0,K24,FALSE) * _xlfn.POISSON.DIST(4,L24,FALSE)</f>
        <v>1.1175715595726696E-3</v>
      </c>
      <c r="AI24" s="5">
        <f t="shared" ref="AI24:AI87" si="80">_xlfn.POISSON.DIST(1,K24,FALSE) * _xlfn.POISSON.DIST(4,L24,FALSE)</f>
        <v>1.6167460723713935E-3</v>
      </c>
      <c r="AJ24" s="5">
        <f t="shared" ref="AJ24:AJ87" si="81">_xlfn.POISSON.DIST(2,K24,FALSE) * _xlfn.POISSON.DIST(4,L24,FALSE)</f>
        <v>1.1694409365283966E-3</v>
      </c>
      <c r="AK24" s="5">
        <f t="shared" ref="AK24:AK87" si="82">_xlfn.POISSON.DIST(3,K24,FALSE) * _xlfn.POISSON.DIST(4,L24,FALSE)</f>
        <v>5.639278084127214E-4</v>
      </c>
      <c r="AL24" s="5">
        <f t="shared" ref="AL24:AL87" si="83">_xlfn.POISSON.DIST(5,K24,FALSE) * _xlfn.POISSON.DIST(5,L24,FALSE)</f>
        <v>8.1492325302266252E-6</v>
      </c>
      <c r="AM24" s="5">
        <f t="shared" ref="AM24:AM87" si="84">_xlfn.POISSON.DIST(5,K24,FALSE) * _xlfn.POISSON.DIST(0,L24,FALSE)</f>
        <v>6.2301240632090049E-3</v>
      </c>
      <c r="AN24" s="5">
        <f t="shared" ref="AN24:AN87" si="85">_xlfn.POISSON.DIST(5,K24,FALSE) * _xlfn.POISSON.DIST(1,L24,FALSE)</f>
        <v>4.3018666831509443E-3</v>
      </c>
      <c r="AO24" s="5">
        <f t="shared" ref="AO24:AO87" si="86">_xlfn.POISSON.DIST(5,K24,FALSE) * _xlfn.POISSON.DIST(2,L24,FALSE)</f>
        <v>1.4852077399941876E-3</v>
      </c>
      <c r="AP24" s="5">
        <f t="shared" ref="AP24:AP87" si="87">_xlfn.POISSON.DIST(5,K24,FALSE) * _xlfn.POISSON.DIST(3,L24,FALSE)</f>
        <v>3.4184261444428768E-4</v>
      </c>
      <c r="AQ24" s="5">
        <f t="shared" ref="AQ24:AQ87" si="88">_xlfn.POISSON.DIST(5,K24,FALSE) * _xlfn.POISSON.DIST(4,L24,FALSE)</f>
        <v>5.9010115169425679E-5</v>
      </c>
      <c r="AR24" s="5">
        <f t="shared" ref="AR24:AR87" si="89">_xlfn.POISSON.DIST(0,K24,FALSE) * _xlfn.POISSON.DIST(5,L24,FALSE)</f>
        <v>1.543354132080122E-4</v>
      </c>
      <c r="AS24" s="5">
        <f t="shared" ref="AS24:AS87" si="90">_xlfn.POISSON.DIST(1,K24,FALSE) * _xlfn.POISSON.DIST(5,L24,FALSE)</f>
        <v>2.2327086887150228E-4</v>
      </c>
      <c r="AT24" s="5">
        <f t="shared" ref="AT24:AT87" si="91">_xlfn.POISSON.DIST(2,K24,FALSE) * _xlfn.POISSON.DIST(5,L24,FALSE)</f>
        <v>1.6149851758082327E-4</v>
      </c>
      <c r="AU24" s="5">
        <f t="shared" ref="AU24:AU87" si="92">_xlfn.POISSON.DIST(3,K24,FALSE) * _xlfn.POISSON.DIST(5,L24,FALSE)</f>
        <v>7.7877815147824321E-5</v>
      </c>
      <c r="AV24" s="5">
        <f t="shared" ref="AV24:AV87" si="93">_xlfn.POISSON.DIST(4,K24,FALSE) * _xlfn.POISSON.DIST(5,L24,FALSE)</f>
        <v>2.8165680015437825E-5</v>
      </c>
      <c r="AW24" s="5">
        <f t="shared" ref="AW24:AW87" si="94">_xlfn.POISSON.DIST(6,K24,FALSE) * _xlfn.POISSON.DIST(6,L24,FALSE)</f>
        <v>2.2612101958366503E-7</v>
      </c>
      <c r="AX24" s="5">
        <f t="shared" ref="AX24:AX87" si="95">_xlfn.POISSON.DIST(6,K24,FALSE) * _xlfn.POISSON.DIST(0,L24,FALSE)</f>
        <v>1.5021452128803172E-3</v>
      </c>
      <c r="AY24" s="5">
        <f t="shared" ref="AY24:AY87" si="96">_xlfn.POISSON.DIST(6,K24,FALSE) * _xlfn.POISSON.DIST(1,L24,FALSE)</f>
        <v>1.03722307597452E-3</v>
      </c>
      <c r="AZ24" s="5">
        <f t="shared" ref="AZ24:AZ87" si="97">_xlfn.POISSON.DIST(6,K24,FALSE) * _xlfn.POISSON.DIST(2,L24,FALSE)</f>
        <v>3.5809843818999709E-4</v>
      </c>
      <c r="BA24" s="5">
        <f t="shared" ref="BA24:BA87" si="98">_xlfn.POISSON.DIST(6,K24,FALSE) * _xlfn.POISSON.DIST(3,L24,FALSE)</f>
        <v>8.2421672768661868E-5</v>
      </c>
      <c r="BB24" s="5">
        <f t="shared" ref="BB24:BB87" si="99">_xlfn.POISSON.DIST(6,K24,FALSE) * _xlfn.POISSON.DIST(4,L24,FALSE)</f>
        <v>1.4227928868500167E-5</v>
      </c>
      <c r="BC24" s="5">
        <f t="shared" ref="BC24:BC87" si="100">_xlfn.POISSON.DIST(6,K24,FALSE) * _xlfn.POISSON.DIST(5,L24,FALSE)</f>
        <v>1.9648614553629334E-6</v>
      </c>
      <c r="BD24" s="5">
        <f t="shared" ref="BD24:BD87" si="101">_xlfn.POISSON.DIST(0,K24,FALSE) * _xlfn.POISSON.DIST(6,L24,FALSE)</f>
        <v>1.7761293498434369E-5</v>
      </c>
      <c r="BE24" s="5">
        <f t="shared" ref="BE24:BE87" si="102">_xlfn.POISSON.DIST(1,K24,FALSE) * _xlfn.POISSON.DIST(6,L24,FALSE)</f>
        <v>2.5694552852444988E-5</v>
      </c>
      <c r="BF24" s="5">
        <f t="shared" ref="BF24:BF87" si="103">_xlfn.POISSON.DIST(2,K24,FALSE) * _xlfn.POISSON.DIST(6,L24,FALSE)</f>
        <v>1.8585640914758977E-5</v>
      </c>
      <c r="BG24" s="5">
        <f t="shared" ref="BG24:BG87" si="104">_xlfn.POISSON.DIST(3,K24,FALSE) * _xlfn.POISSON.DIST(6,L24,FALSE)</f>
        <v>8.9623677619150423E-6</v>
      </c>
      <c r="BH24" s="5">
        <f t="shared" ref="BH24:BH87" si="105">_xlfn.POISSON.DIST(4,K24,FALSE) * _xlfn.POISSON.DIST(6,L24,FALSE)</f>
        <v>3.2413747366129972E-6</v>
      </c>
      <c r="BI24" s="5">
        <f t="shared" ref="BI24:BI87" si="106">_xlfn.POISSON.DIST(5,K24,FALSE) * _xlfn.POISSON.DIST(6,L24,FALSE)</f>
        <v>9.3783343529370793E-7</v>
      </c>
      <c r="BJ24" s="8">
        <f t="shared" ref="BJ24:BJ87" si="107">SUM(N24,Q24,T24,W24,X24,Y24,AD24,AE24,AF24,AG24,AM24,AN24,AO24,AP24,AQ24,AX24,AY24,AZ24,BA24,BB24,BC24)</f>
        <v>0.55238249703541242</v>
      </c>
      <c r="BK24" s="8">
        <f t="shared" ref="BK24:BK87" si="108">SUM(M24,P24,S24,V24,AC24,AL24,AY24)</f>
        <v>0.26980112812881601</v>
      </c>
      <c r="BL24" s="8">
        <f t="shared" ref="BL24:BL87" si="109">SUM(O24,R24,U24,AA24,AB24,AH24,AI24,AJ24,AK24,AR24,AS24,AT24,AU24,AV24,BD24,BE24,BF24,BG24,BH24,BI24)</f>
        <v>0.17161899303437916</v>
      </c>
      <c r="BM24" s="8">
        <f t="shared" ref="BM24:BM87" si="110">SUM(S24:BI24)</f>
        <v>0.35963073656051953</v>
      </c>
      <c r="BN24" s="8">
        <f t="shared" ref="BN24:BN87" si="111">SUM(M24:R24)</f>
        <v>0.63960892023883509</v>
      </c>
    </row>
    <row r="25" spans="1:66" x14ac:dyDescent="0.25">
      <c r="A25" t="s">
        <v>40</v>
      </c>
      <c r="B25" t="s">
        <v>236</v>
      </c>
      <c r="C25" t="s">
        <v>321</v>
      </c>
      <c r="D25" t="s">
        <v>493</v>
      </c>
      <c r="E25">
        <f>VLOOKUP(A25,home!$A$2:$E$405,3,FALSE)</f>
        <v>1.55454545454545</v>
      </c>
      <c r="F25">
        <f>VLOOKUP(B25,home!$B$2:$E$405,3,FALSE)</f>
        <v>1.23</v>
      </c>
      <c r="G25">
        <f>VLOOKUP(C25,away!$B$2:$E$405,4,FALSE)</f>
        <v>0.7</v>
      </c>
      <c r="H25">
        <f>VLOOKUP(A25,away!$A$2:$E$405,3,FALSE)</f>
        <v>1.19545454545455</v>
      </c>
      <c r="I25">
        <f>VLOOKUP(C25,away!$B$2:$E$405,3,FALSE)</f>
        <v>1.1100000000000001</v>
      </c>
      <c r="J25">
        <f>VLOOKUP(B25,home!$B$2:$E$405,4,FALSE)</f>
        <v>0.91</v>
      </c>
      <c r="K25" s="3">
        <f t="shared" si="56"/>
        <v>1.3384636363636324</v>
      </c>
      <c r="L25" s="3">
        <f t="shared" si="57"/>
        <v>1.2075286363636411</v>
      </c>
      <c r="M25" s="5">
        <f t="shared" si="58"/>
        <v>7.8395223931125677E-2</v>
      </c>
      <c r="N25" s="5">
        <f t="shared" si="59"/>
        <v>0.10492915649639571</v>
      </c>
      <c r="O25" s="5">
        <f t="shared" si="60"/>
        <v>9.4664477850974482E-2</v>
      </c>
      <c r="P25" s="5">
        <f t="shared" si="61"/>
        <v>0.12670496125887981</v>
      </c>
      <c r="Q25" s="5">
        <f t="shared" si="62"/>
        <v>7.0221930182367248E-2</v>
      </c>
      <c r="R25" s="5">
        <f t="shared" si="63"/>
        <v>5.7155033925731673E-2</v>
      </c>
      <c r="S25" s="5">
        <f t="shared" si="64"/>
        <v>5.1196190286153964E-2</v>
      </c>
      <c r="T25" s="5">
        <f t="shared" si="65"/>
        <v>8.4794991595936745E-2</v>
      </c>
      <c r="U25" s="5">
        <f t="shared" si="66"/>
        <v>7.6499934544721579E-2</v>
      </c>
      <c r="V25" s="5">
        <f t="shared" si="67"/>
        <v>9.1938867666342926E-3</v>
      </c>
      <c r="W25" s="5">
        <f t="shared" si="68"/>
        <v>3.1329833341454796E-2</v>
      </c>
      <c r="X25" s="5">
        <f t="shared" si="69"/>
        <v>3.7831670932307049E-2</v>
      </c>
      <c r="Y25" s="5">
        <f t="shared" si="70"/>
        <v>2.2841413006123371E-2</v>
      </c>
      <c r="Z25" s="5">
        <f t="shared" si="71"/>
        <v>2.3005446725885458E-2</v>
      </c>
      <c r="AA25" s="5">
        <f t="shared" si="72"/>
        <v>3.0791953880898469E-2</v>
      </c>
      <c r="AB25" s="5">
        <f t="shared" si="73"/>
        <v>2.0606955281084319E-2</v>
      </c>
      <c r="AC25" s="5">
        <f t="shared" si="74"/>
        <v>9.2871654688457344E-4</v>
      </c>
      <c r="AD25" s="5">
        <f t="shared" si="75"/>
        <v>1.0483460665217539E-2</v>
      </c>
      <c r="AE25" s="5">
        <f t="shared" si="76"/>
        <v>1.2659078961442005E-2</v>
      </c>
      <c r="AF25" s="5">
        <f t="shared" si="77"/>
        <v>7.6431001779648624E-3</v>
      </c>
      <c r="AG25" s="5">
        <f t="shared" si="78"/>
        <v>3.0764207784962027E-3</v>
      </c>
      <c r="AH25" s="5">
        <f t="shared" si="79"/>
        <v>6.9449339284612206E-3</v>
      </c>
      <c r="AI25" s="5">
        <f t="shared" si="80"/>
        <v>9.2955415201933702E-3</v>
      </c>
      <c r="AJ25" s="5">
        <f t="shared" si="81"/>
        <v>6.2208721525435747E-3</v>
      </c>
      <c r="AK25" s="5">
        <f t="shared" si="82"/>
        <v>2.7754703875489104E-3</v>
      </c>
      <c r="AL25" s="5">
        <f t="shared" si="83"/>
        <v>6.004089953075319E-5</v>
      </c>
      <c r="AM25" s="5">
        <f t="shared" si="84"/>
        <v>2.8063461767284339E-3</v>
      </c>
      <c r="AN25" s="5">
        <f t="shared" si="85"/>
        <v>3.3887433719492037E-3</v>
      </c>
      <c r="AO25" s="5">
        <f t="shared" si="86"/>
        <v>2.0460023314580749E-3</v>
      </c>
      <c r="AP25" s="5">
        <f t="shared" si="87"/>
        <v>8.2353546843413287E-4</v>
      </c>
      <c r="AQ25" s="5">
        <f t="shared" si="88"/>
        <v>2.486106652988404E-4</v>
      </c>
      <c r="AR25" s="5">
        <f t="shared" si="89"/>
        <v>1.6772413192540703E-3</v>
      </c>
      <c r="AS25" s="5">
        <f t="shared" si="90"/>
        <v>2.2449265152281388E-3</v>
      </c>
      <c r="AT25" s="5">
        <f t="shared" si="91"/>
        <v>1.5023762534706964E-3</v>
      </c>
      <c r="AU25" s="5">
        <f t="shared" si="92"/>
        <v>6.7029199446891959E-4</v>
      </c>
      <c r="AV25" s="5">
        <f t="shared" si="93"/>
        <v>2.2429036508557544E-4</v>
      </c>
      <c r="AW25" s="5">
        <f t="shared" si="94"/>
        <v>2.6955581487959999E-6</v>
      </c>
      <c r="AX25" s="5">
        <f t="shared" si="95"/>
        <v>6.2603205143318659E-4</v>
      </c>
      <c r="AY25" s="5">
        <f t="shared" si="96"/>
        <v>7.559516293870487E-4</v>
      </c>
      <c r="AZ25" s="5">
        <f t="shared" si="97"/>
        <v>4.5641662009530785E-4</v>
      </c>
      <c r="BA25" s="5">
        <f t="shared" si="98"/>
        <v>1.8371204629246294E-4</v>
      </c>
      <c r="BB25" s="5">
        <f t="shared" si="99"/>
        <v>5.5459389185778018E-5</v>
      </c>
      <c r="BC25" s="5">
        <f t="shared" si="100"/>
        <v>1.3393760119412582E-5</v>
      </c>
      <c r="BD25" s="5">
        <f t="shared" si="101"/>
        <v>3.3755282051527044E-4</v>
      </c>
      <c r="BE25" s="5">
        <f t="shared" si="102"/>
        <v>4.5180217561166937E-4</v>
      </c>
      <c r="BF25" s="5">
        <f t="shared" si="103"/>
        <v>3.0236039144309777E-4</v>
      </c>
      <c r="BG25" s="5">
        <f t="shared" si="104"/>
        <v>1.3489946300775332E-4</v>
      </c>
      <c r="BH25" s="5">
        <f t="shared" si="105"/>
        <v>4.5139506450214702E-5</v>
      </c>
      <c r="BI25" s="5">
        <f t="shared" si="106"/>
        <v>1.2083517589402801E-5</v>
      </c>
      <c r="BJ25" s="8">
        <f t="shared" si="107"/>
        <v>0.39721525964808746</v>
      </c>
      <c r="BK25" s="8">
        <f t="shared" si="108"/>
        <v>0.26723497131859619</v>
      </c>
      <c r="BL25" s="8">
        <f t="shared" si="109"/>
        <v>0.31255813779428243</v>
      </c>
      <c r="BM25" s="8">
        <f t="shared" si="110"/>
        <v>0.46718977577013865</v>
      </c>
      <c r="BN25" s="8">
        <f t="shared" si="111"/>
        <v>0.53207078364547455</v>
      </c>
    </row>
    <row r="26" spans="1:66" x14ac:dyDescent="0.25">
      <c r="A26" t="s">
        <v>10</v>
      </c>
      <c r="B26" t="s">
        <v>50</v>
      </c>
      <c r="C26" t="s">
        <v>46</v>
      </c>
      <c r="D26" t="s">
        <v>494</v>
      </c>
      <c r="E26">
        <f>VLOOKUP(A26,home!$A$2:$E$405,3,FALSE)</f>
        <v>1.52</v>
      </c>
      <c r="F26">
        <f>VLOOKUP(B26,home!$B$2:$E$405,3,FALSE)</f>
        <v>1.03</v>
      </c>
      <c r="G26">
        <f>VLOOKUP(C26,away!$B$2:$E$405,4,FALSE)</f>
        <v>0.96</v>
      </c>
      <c r="H26">
        <f>VLOOKUP(A26,away!$A$2:$E$405,3,FALSE)</f>
        <v>1.41333333333333</v>
      </c>
      <c r="I26">
        <f>VLOOKUP(C26,away!$B$2:$E$405,3,FALSE)</f>
        <v>1.06</v>
      </c>
      <c r="J26">
        <f>VLOOKUP(B26,home!$B$2:$E$405,4,FALSE)</f>
        <v>1.26</v>
      </c>
      <c r="K26" s="3">
        <f t="shared" si="56"/>
        <v>1.5029760000000001</v>
      </c>
      <c r="L26" s="3">
        <f t="shared" si="57"/>
        <v>1.8876479999999956</v>
      </c>
      <c r="M26" s="5">
        <f t="shared" si="58"/>
        <v>3.3687649246497281E-2</v>
      </c>
      <c r="N26" s="5">
        <f t="shared" si="59"/>
        <v>5.0631728313903501E-2</v>
      </c>
      <c r="O26" s="5">
        <f t="shared" si="60"/>
        <v>6.3590423724851949E-2</v>
      </c>
      <c r="P26" s="5">
        <f t="shared" si="61"/>
        <v>9.5574880688283084E-2</v>
      </c>
      <c r="Q26" s="5">
        <f t="shared" si="62"/>
        <v>3.8049136247158735E-2</v>
      </c>
      <c r="R26" s="5">
        <f t="shared" si="63"/>
        <v>6.0018168081684538E-2</v>
      </c>
      <c r="S26" s="5">
        <f t="shared" si="64"/>
        <v>6.7788625971945279E-2</v>
      </c>
      <c r="T26" s="5">
        <f t="shared" si="65"/>
        <v>7.1823375938676506E-2</v>
      </c>
      <c r="U26" s="5">
        <f t="shared" si="66"/>
        <v>9.0205866190737907E-2</v>
      </c>
      <c r="V26" s="5">
        <f t="shared" si="67"/>
        <v>2.1369156498356634E-2</v>
      </c>
      <c r="W26" s="5">
        <f t="shared" si="68"/>
        <v>1.9062312866736545E-2</v>
      </c>
      <c r="X26" s="5">
        <f t="shared" si="69"/>
        <v>3.5982936758269413E-2</v>
      </c>
      <c r="Y26" s="5">
        <f t="shared" si="70"/>
        <v>3.3961559302936803E-2</v>
      </c>
      <c r="Z26" s="5">
        <f t="shared" si="71"/>
        <v>3.7764391647685136E-2</v>
      </c>
      <c r="AA26" s="5">
        <f t="shared" si="72"/>
        <v>5.6758974301071213E-2</v>
      </c>
      <c r="AB26" s="5">
        <f t="shared" si="73"/>
        <v>4.265368807956342E-2</v>
      </c>
      <c r="AC26" s="5">
        <f t="shared" si="74"/>
        <v>3.7891382829124674E-3</v>
      </c>
      <c r="AD26" s="5">
        <f t="shared" si="75"/>
        <v>7.1625496857990537E-3</v>
      </c>
      <c r="AE26" s="5">
        <f t="shared" si="76"/>
        <v>1.3520372589299178E-2</v>
      </c>
      <c r="AF26" s="5">
        <f t="shared" si="77"/>
        <v>1.2760852138722681E-2</v>
      </c>
      <c r="AG26" s="5">
        <f t="shared" si="78"/>
        <v>8.0293323393185127E-3</v>
      </c>
      <c r="AH26" s="5">
        <f t="shared" si="79"/>
        <v>1.7821469591242339E-2</v>
      </c>
      <c r="AI26" s="5">
        <f t="shared" si="80"/>
        <v>2.6785241080367044E-2</v>
      </c>
      <c r="AJ26" s="5">
        <f t="shared" si="81"/>
        <v>2.0128787249002879E-2</v>
      </c>
      <c r="AK26" s="5">
        <f t="shared" si="82"/>
        <v>1.0084361381452448E-2</v>
      </c>
      <c r="AL26" s="5">
        <f t="shared" si="83"/>
        <v>4.30004998747035E-4</v>
      </c>
      <c r="AM26" s="5">
        <f t="shared" si="84"/>
        <v>2.1530280553127049E-3</v>
      </c>
      <c r="AN26" s="5">
        <f t="shared" si="85"/>
        <v>4.0641591025549068E-3</v>
      </c>
      <c r="AO26" s="5">
        <f t="shared" si="86"/>
        <v>3.8358509008097745E-3</v>
      </c>
      <c r="AP26" s="5">
        <f t="shared" si="87"/>
        <v>2.4135787604039178E-3</v>
      </c>
      <c r="AQ26" s="5">
        <f t="shared" si="88"/>
        <v>1.1389967799797305E-3</v>
      </c>
      <c r="AR26" s="5">
        <f t="shared" si="89"/>
        <v>6.7281322861938728E-3</v>
      </c>
      <c r="AS26" s="5">
        <f t="shared" si="90"/>
        <v>1.0112221350974523E-2</v>
      </c>
      <c r="AT26" s="5">
        <f t="shared" si="91"/>
        <v>7.5992129986011455E-3</v>
      </c>
      <c r="AU26" s="5">
        <f t="shared" si="92"/>
        <v>3.8071449185951844E-3</v>
      </c>
      <c r="AV26" s="5">
        <f t="shared" si="93"/>
        <v>1.4305118602926283E-3</v>
      </c>
      <c r="AW26" s="5">
        <f t="shared" si="94"/>
        <v>3.3887853535724029E-5</v>
      </c>
      <c r="AX26" s="5">
        <f t="shared" si="95"/>
        <v>5.3932491574361125E-4</v>
      </c>
      <c r="AY26" s="5">
        <f t="shared" si="96"/>
        <v>1.018055598553594E-3</v>
      </c>
      <c r="AZ26" s="5">
        <f t="shared" si="97"/>
        <v>9.6086530724924523E-4</v>
      </c>
      <c r="BA26" s="5">
        <f t="shared" si="98"/>
        <v>6.0459182516613965E-4</v>
      </c>
      <c r="BB26" s="5">
        <f t="shared" si="99"/>
        <v>2.8531413739780255E-4</v>
      </c>
      <c r="BC26" s="5">
        <f t="shared" si="100"/>
        <v>1.0771453216613727E-4</v>
      </c>
      <c r="BD26" s="5">
        <f t="shared" si="101"/>
        <v>2.1167242422948768E-3</v>
      </c>
      <c r="BE26" s="5">
        <f t="shared" si="102"/>
        <v>3.1813857347873847E-3</v>
      </c>
      <c r="BF26" s="5">
        <f t="shared" si="103"/>
        <v>2.3907732030639035E-3</v>
      </c>
      <c r="BG26" s="5">
        <f t="shared" si="104"/>
        <v>1.1977582485493909E-3</v>
      </c>
      <c r="BH26" s="5">
        <f t="shared" si="105"/>
        <v>4.5005047534294216E-4</v>
      </c>
      <c r="BI26" s="5">
        <f t="shared" si="106"/>
        <v>1.3528301264580686E-4</v>
      </c>
      <c r="BJ26" s="8">
        <f t="shared" si="107"/>
        <v>0.30810563609615854</v>
      </c>
      <c r="BK26" s="8">
        <f t="shared" si="108"/>
        <v>0.2236575112852954</v>
      </c>
      <c r="BL26" s="8">
        <f t="shared" si="109"/>
        <v>0.42719617801131554</v>
      </c>
      <c r="BM26" s="8">
        <f t="shared" si="110"/>
        <v>0.65418756299305747</v>
      </c>
      <c r="BN26" s="8">
        <f t="shared" si="111"/>
        <v>0.34155198630237904</v>
      </c>
    </row>
    <row r="27" spans="1:66" x14ac:dyDescent="0.25">
      <c r="A27" t="s">
        <v>10</v>
      </c>
      <c r="B27" t="s">
        <v>11</v>
      </c>
      <c r="C27" t="s">
        <v>45</v>
      </c>
      <c r="D27" t="s">
        <v>494</v>
      </c>
      <c r="E27">
        <f>VLOOKUP(A27,home!$A$2:$E$405,3,FALSE)</f>
        <v>1.52</v>
      </c>
      <c r="F27">
        <f>VLOOKUP(B27,home!$B$2:$E$405,3,FALSE)</f>
        <v>0.91</v>
      </c>
      <c r="G27">
        <f>VLOOKUP(C27,away!$B$2:$E$405,4,FALSE)</f>
        <v>1.06</v>
      </c>
      <c r="H27">
        <f>VLOOKUP(A27,away!$A$2:$E$405,3,FALSE)</f>
        <v>1.41333333333333</v>
      </c>
      <c r="I27">
        <f>VLOOKUP(C27,away!$B$2:$E$405,3,FALSE)</f>
        <v>0.51</v>
      </c>
      <c r="J27">
        <f>VLOOKUP(B27,home!$B$2:$E$405,4,FALSE)</f>
        <v>1.2</v>
      </c>
      <c r="K27" s="3">
        <f t="shared" si="56"/>
        <v>1.4661920000000002</v>
      </c>
      <c r="L27" s="3">
        <f t="shared" si="57"/>
        <v>0.86495999999999795</v>
      </c>
      <c r="M27" s="5">
        <f t="shared" si="58"/>
        <v>9.7183726924889177E-2</v>
      </c>
      <c r="N27" s="5">
        <f t="shared" si="59"/>
        <v>0.14249000294745715</v>
      </c>
      <c r="O27" s="5">
        <f t="shared" si="60"/>
        <v>8.4060036440951946E-2</v>
      </c>
      <c r="P27" s="5">
        <f t="shared" si="61"/>
        <v>0.12324815294943223</v>
      </c>
      <c r="Q27" s="5">
        <f t="shared" si="62"/>
        <v>0.10445885120076905</v>
      </c>
      <c r="R27" s="5">
        <f t="shared" si="63"/>
        <v>3.6354284559982811E-2</v>
      </c>
      <c r="S27" s="5">
        <f t="shared" si="64"/>
        <v>3.9075747777163057E-2</v>
      </c>
      <c r="T27" s="5">
        <f t="shared" si="65"/>
        <v>9.0352727934616989E-2</v>
      </c>
      <c r="U27" s="5">
        <f t="shared" si="66"/>
        <v>5.3302361187570327E-2</v>
      </c>
      <c r="V27" s="5">
        <f t="shared" si="67"/>
        <v>5.5061958885535599E-3</v>
      </c>
      <c r="W27" s="5">
        <f t="shared" si="68"/>
        <v>5.1052243986586011E-2</v>
      </c>
      <c r="X27" s="5">
        <f t="shared" si="69"/>
        <v>4.415814895863733E-2</v>
      </c>
      <c r="Y27" s="5">
        <f t="shared" si="70"/>
        <v>1.909751626163143E-2</v>
      </c>
      <c r="Z27" s="5">
        <f t="shared" si="71"/>
        <v>1.0481667324334218E-2</v>
      </c>
      <c r="AA27" s="5">
        <f t="shared" si="72"/>
        <v>1.5368136777600239E-2</v>
      </c>
      <c r="AB27" s="5">
        <f t="shared" si="73"/>
        <v>1.1266319599111625E-2</v>
      </c>
      <c r="AC27" s="5">
        <f t="shared" si="74"/>
        <v>4.3643396798215939E-4</v>
      </c>
      <c r="AD27" s="5">
        <f t="shared" si="75"/>
        <v>1.8713097928795136E-2</v>
      </c>
      <c r="AE27" s="5">
        <f t="shared" si="76"/>
        <v>1.6186081184490605E-2</v>
      </c>
      <c r="AF27" s="5">
        <f t="shared" si="77"/>
        <v>7.0001563906684798E-3</v>
      </c>
      <c r="AG27" s="5">
        <f t="shared" si="78"/>
        <v>2.018285090557531E-3</v>
      </c>
      <c r="AH27" s="5">
        <f t="shared" si="79"/>
        <v>2.2665557422140254E-3</v>
      </c>
      <c r="AI27" s="5">
        <f t="shared" si="80"/>
        <v>3.323205896788267E-3</v>
      </c>
      <c r="AJ27" s="5">
        <f t="shared" si="81"/>
        <v>2.4362289501118919E-3</v>
      </c>
      <c r="AK27" s="5">
        <f t="shared" si="82"/>
        <v>1.1906597989408188E-3</v>
      </c>
      <c r="AL27" s="5">
        <f t="shared" si="83"/>
        <v>2.2139377502888083E-5</v>
      </c>
      <c r="AM27" s="5">
        <f t="shared" si="84"/>
        <v>5.4873988956831944E-3</v>
      </c>
      <c r="AN27" s="5">
        <f t="shared" si="85"/>
        <v>4.7463805488101246E-3</v>
      </c>
      <c r="AO27" s="5">
        <f t="shared" si="86"/>
        <v>2.0527146597493977E-3</v>
      </c>
      <c r="AP27" s="5">
        <f t="shared" si="87"/>
        <v>5.9183869069894489E-4</v>
      </c>
      <c r="AQ27" s="5">
        <f t="shared" si="88"/>
        <v>1.2797919847673951E-4</v>
      </c>
      <c r="AR27" s="5">
        <f t="shared" si="89"/>
        <v>3.9209601095708792E-4</v>
      </c>
      <c r="AS27" s="5">
        <f t="shared" si="90"/>
        <v>5.7488803449719478E-4</v>
      </c>
      <c r="AT27" s="5">
        <f t="shared" si="91"/>
        <v>4.2144811853775556E-4</v>
      </c>
      <c r="AU27" s="5">
        <f t="shared" si="92"/>
        <v>2.0597461993836973E-4</v>
      </c>
      <c r="AV27" s="5">
        <f t="shared" si="93"/>
        <v>7.5499584989169576E-5</v>
      </c>
      <c r="AW27" s="5">
        <f t="shared" si="94"/>
        <v>7.7991949173127183E-7</v>
      </c>
      <c r="AX27" s="5">
        <f t="shared" si="95"/>
        <v>1.3409300602765905E-3</v>
      </c>
      <c r="AY27" s="5">
        <f t="shared" si="96"/>
        <v>1.1598508649368368E-3</v>
      </c>
      <c r="AZ27" s="5">
        <f t="shared" si="97"/>
        <v>5.0161230206788201E-4</v>
      </c>
      <c r="BA27" s="5">
        <f t="shared" si="98"/>
        <v>1.446248589322114E-4</v>
      </c>
      <c r="BB27" s="5">
        <f t="shared" si="99"/>
        <v>3.1273679495501312E-5</v>
      </c>
      <c r="BC27" s="5">
        <f t="shared" si="100"/>
        <v>5.4100963632857522E-6</v>
      </c>
      <c r="BD27" s="5">
        <f t="shared" si="101"/>
        <v>5.6524560939573636E-5</v>
      </c>
      <c r="BE27" s="5">
        <f t="shared" si="102"/>
        <v>8.2875859053115368E-5</v>
      </c>
      <c r="BF27" s="5">
        <f t="shared" si="103"/>
        <v>6.0755960768402672E-5</v>
      </c>
      <c r="BG27" s="5">
        <f t="shared" si="104"/>
        <v>2.9693301210315298E-5</v>
      </c>
      <c r="BH27" s="5">
        <f t="shared" si="105"/>
        <v>1.0884020172038655E-5</v>
      </c>
      <c r="BI27" s="5">
        <f t="shared" si="106"/>
        <v>3.1916126608163367E-6</v>
      </c>
      <c r="BJ27" s="8">
        <f t="shared" si="107"/>
        <v>0.51171712573970041</v>
      </c>
      <c r="BK27" s="8">
        <f t="shared" si="108"/>
        <v>0.26663224775045991</v>
      </c>
      <c r="BL27" s="8">
        <f t="shared" si="109"/>
        <v>0.2114816206369958</v>
      </c>
      <c r="BM27" s="8">
        <f t="shared" si="110"/>
        <v>0.41135853548256268</v>
      </c>
      <c r="BN27" s="8">
        <f t="shared" si="111"/>
        <v>0.58779505502348228</v>
      </c>
    </row>
    <row r="28" spans="1:66" x14ac:dyDescent="0.25">
      <c r="A28" t="s">
        <v>10</v>
      </c>
      <c r="B28" t="s">
        <v>247</v>
      </c>
      <c r="C28" t="s">
        <v>244</v>
      </c>
      <c r="D28" t="s">
        <v>494</v>
      </c>
      <c r="E28">
        <f>VLOOKUP(A28,home!$A$2:$E$405,3,FALSE)</f>
        <v>1.52</v>
      </c>
      <c r="F28">
        <f>VLOOKUP(B28,home!$B$2:$E$405,3,FALSE)</f>
        <v>0.81</v>
      </c>
      <c r="G28">
        <f>VLOOKUP(C28,away!$B$2:$E$405,4,FALSE)</f>
        <v>1.42</v>
      </c>
      <c r="H28">
        <f>VLOOKUP(A28,away!$A$2:$E$405,3,FALSE)</f>
        <v>1.41333333333333</v>
      </c>
      <c r="I28">
        <f>VLOOKUP(C28,away!$B$2:$E$405,3,FALSE)</f>
        <v>1.06</v>
      </c>
      <c r="J28">
        <f>VLOOKUP(B28,home!$B$2:$E$405,4,FALSE)</f>
        <v>0.93</v>
      </c>
      <c r="K28" s="3">
        <f t="shared" si="56"/>
        <v>1.7483040000000001</v>
      </c>
      <c r="L28" s="3">
        <f t="shared" si="57"/>
        <v>1.3932639999999967</v>
      </c>
      <c r="M28" s="5">
        <f t="shared" si="58"/>
        <v>4.3214983655119429E-2</v>
      </c>
      <c r="N28" s="5">
        <f t="shared" si="59"/>
        <v>7.5552928784179907E-2</v>
      </c>
      <c r="O28" s="5">
        <f t="shared" si="60"/>
        <v>6.0209880987266165E-2</v>
      </c>
      <c r="P28" s="5">
        <f t="shared" si="61"/>
        <v>0.10526517576956138</v>
      </c>
      <c r="Q28" s="5">
        <f t="shared" si="62"/>
        <v>6.6044743802548461E-2</v>
      </c>
      <c r="R28" s="5">
        <f t="shared" si="63"/>
        <v>4.1944129811921117E-2</v>
      </c>
      <c r="S28" s="5">
        <f t="shared" si="64"/>
        <v>6.4102518921605497E-2</v>
      </c>
      <c r="T28" s="5">
        <f t="shared" si="65"/>
        <v>9.2017763929313656E-2</v>
      </c>
      <c r="U28" s="5">
        <f t="shared" si="66"/>
        <v>7.3331089926700926E-2</v>
      </c>
      <c r="V28" s="5">
        <f t="shared" si="67"/>
        <v>1.734933979639379E-2</v>
      </c>
      <c r="W28" s="5">
        <f t="shared" si="68"/>
        <v>3.8488763256323562E-2</v>
      </c>
      <c r="X28" s="5">
        <f t="shared" si="69"/>
        <v>5.3625008249558258E-2</v>
      </c>
      <c r="Y28" s="5">
        <f t="shared" si="70"/>
        <v>3.735689674690619E-2</v>
      </c>
      <c r="Z28" s="5">
        <f t="shared" si="71"/>
        <v>1.9479748692758769E-2</v>
      </c>
      <c r="AA28" s="5">
        <f t="shared" si="72"/>
        <v>3.4056522558544924E-2</v>
      </c>
      <c r="AB28" s="5">
        <f t="shared" si="73"/>
        <v>2.9770577307597173E-2</v>
      </c>
      <c r="AC28" s="5">
        <f t="shared" si="74"/>
        <v>2.641273275908222E-3</v>
      </c>
      <c r="AD28" s="5">
        <f t="shared" si="75"/>
        <v>1.6822514689020879E-2</v>
      </c>
      <c r="AE28" s="5">
        <f t="shared" si="76"/>
        <v>2.3438204105683928E-2</v>
      </c>
      <c r="AF28" s="5">
        <f t="shared" si="77"/>
        <v>1.6327803002550774E-2</v>
      </c>
      <c r="AG28" s="5">
        <f t="shared" si="78"/>
        <v>7.5829800408486131E-3</v>
      </c>
      <c r="AH28" s="5">
        <f t="shared" si="79"/>
        <v>6.7851081456669548E-3</v>
      </c>
      <c r="AI28" s="5">
        <f t="shared" si="80"/>
        <v>1.1862431711502119E-2</v>
      </c>
      <c r="AJ28" s="5">
        <f t="shared" si="81"/>
        <v>1.0369568405473005E-2</v>
      </c>
      <c r="AK28" s="5">
        <f t="shared" si="82"/>
        <v>6.0430526405206913E-3</v>
      </c>
      <c r="AL28" s="5">
        <f t="shared" si="83"/>
        <v>2.5734971727657866E-4</v>
      </c>
      <c r="AM28" s="5">
        <f t="shared" si="84"/>
        <v>5.8821739441747897E-3</v>
      </c>
      <c r="AN28" s="5">
        <f t="shared" si="85"/>
        <v>8.1954211981567233E-3</v>
      </c>
      <c r="AO28" s="5">
        <f t="shared" si="86"/>
        <v>5.7091926601143036E-3</v>
      </c>
      <c r="AP28" s="5">
        <f t="shared" si="87"/>
        <v>2.6514708674671575E-3</v>
      </c>
      <c r="AQ28" s="5">
        <f t="shared" si="88"/>
        <v>9.2354972667268932E-4</v>
      </c>
      <c r="AR28" s="5">
        <f t="shared" si="89"/>
        <v>1.890689383092898E-3</v>
      </c>
      <c r="AS28" s="5">
        <f t="shared" si="90"/>
        <v>3.3054998112188459E-3</v>
      </c>
      <c r="AT28" s="5">
        <f t="shared" si="91"/>
        <v>2.8895092709765777E-3</v>
      </c>
      <c r="AU28" s="5">
        <f t="shared" si="92"/>
        <v>1.6839135388284781E-3</v>
      </c>
      <c r="AV28" s="5">
        <f t="shared" si="93"/>
        <v>7.3599819389699598E-4</v>
      </c>
      <c r="AW28" s="5">
        <f t="shared" si="94"/>
        <v>1.7412918270019707E-5</v>
      </c>
      <c r="AX28" s="5">
        <f t="shared" si="95"/>
        <v>1.7139713725494276E-3</v>
      </c>
      <c r="AY28" s="5">
        <f t="shared" si="96"/>
        <v>2.3880146104036997E-3</v>
      </c>
      <c r="AZ28" s="5">
        <f t="shared" si="97"/>
        <v>1.6635673940747467E-3</v>
      </c>
      <c r="BA28" s="5">
        <f t="shared" si="98"/>
        <v>7.7259618724605055E-4</v>
      </c>
      <c r="BB28" s="5">
        <f t="shared" si="99"/>
        <v>2.6910761355679503E-4</v>
      </c>
      <c r="BC28" s="5">
        <f t="shared" si="100"/>
        <v>7.4987590018918616E-5</v>
      </c>
      <c r="BD28" s="5">
        <f t="shared" si="101"/>
        <v>4.3903824210758896E-4</v>
      </c>
      <c r="BE28" s="5">
        <f t="shared" si="102"/>
        <v>7.6757231482966614E-4</v>
      </c>
      <c r="BF28" s="5">
        <f t="shared" si="103"/>
        <v>6.709748741529826E-4</v>
      </c>
      <c r="BG28" s="5">
        <f t="shared" si="104"/>
        <v>3.9102268546038538E-4</v>
      </c>
      <c r="BH28" s="5">
        <f t="shared" si="105"/>
        <v>1.7090663127028341E-4</v>
      </c>
      <c r="BI28" s="5">
        <f t="shared" si="106"/>
        <v>5.9759349415272291E-5</v>
      </c>
      <c r="BJ28" s="8">
        <f t="shared" si="107"/>
        <v>0.45750165977136958</v>
      </c>
      <c r="BK28" s="8">
        <f t="shared" si="108"/>
        <v>0.2352186557462686</v>
      </c>
      <c r="BL28" s="8">
        <f t="shared" si="109"/>
        <v>0.28737724579044299</v>
      </c>
      <c r="BM28" s="8">
        <f t="shared" si="110"/>
        <v>0.60497486549810975</v>
      </c>
      <c r="BN28" s="8">
        <f t="shared" si="111"/>
        <v>0.39223184281059648</v>
      </c>
    </row>
    <row r="29" spans="1:66" x14ac:dyDescent="0.25">
      <c r="A29" t="s">
        <v>10</v>
      </c>
      <c r="B29" t="s">
        <v>44</v>
      </c>
      <c r="C29" t="s">
        <v>49</v>
      </c>
      <c r="D29" t="s">
        <v>494</v>
      </c>
      <c r="E29">
        <f>VLOOKUP(A29,home!$A$2:$E$405,3,FALSE)</f>
        <v>1.52</v>
      </c>
      <c r="F29">
        <f>VLOOKUP(B29,home!$B$2:$E$405,3,FALSE)</f>
        <v>0.99</v>
      </c>
      <c r="G29">
        <f>VLOOKUP(C29,away!$B$2:$E$405,4,FALSE)</f>
        <v>1.22</v>
      </c>
      <c r="H29">
        <f>VLOOKUP(A29,away!$A$2:$E$405,3,FALSE)</f>
        <v>1.41333333333333</v>
      </c>
      <c r="I29">
        <f>VLOOKUP(C29,away!$B$2:$E$405,3,FALSE)</f>
        <v>1.22</v>
      </c>
      <c r="J29">
        <f>VLOOKUP(B29,home!$B$2:$E$405,4,FALSE)</f>
        <v>1.36</v>
      </c>
      <c r="K29" s="3">
        <f t="shared" si="56"/>
        <v>1.8358559999999999</v>
      </c>
      <c r="L29" s="3">
        <f t="shared" si="57"/>
        <v>2.3450026666666615</v>
      </c>
      <c r="M29" s="5">
        <f t="shared" si="58"/>
        <v>1.5285376886473802E-2</v>
      </c>
      <c r="N29" s="5">
        <f t="shared" si="59"/>
        <v>2.8061750869294244E-2</v>
      </c>
      <c r="O29" s="5">
        <f t="shared" si="60"/>
        <v>3.5844249559786018E-2</v>
      </c>
      <c r="P29" s="5">
        <f t="shared" si="61"/>
        <v>6.5804880619830503E-2</v>
      </c>
      <c r="Q29" s="5">
        <f t="shared" si="62"/>
        <v>2.5758666851949531E-2</v>
      </c>
      <c r="R29" s="5">
        <f t="shared" si="63"/>
        <v>4.2027430401181766E-2</v>
      </c>
      <c r="S29" s="5">
        <f t="shared" si="64"/>
        <v>7.0823937570392223E-2</v>
      </c>
      <c r="T29" s="5">
        <f t="shared" si="65"/>
        <v>6.0404142457599785E-2</v>
      </c>
      <c r="U29" s="5">
        <f t="shared" si="66"/>
        <v>7.7156310266591949E-2</v>
      </c>
      <c r="V29" s="5">
        <f t="shared" si="67"/>
        <v>3.3878136465986725E-2</v>
      </c>
      <c r="W29" s="5">
        <f t="shared" si="68"/>
        <v>1.5763067697384218E-2</v>
      </c>
      <c r="X29" s="5">
        <f t="shared" si="69"/>
        <v>3.6964435785213107E-2</v>
      </c>
      <c r="Y29" s="5">
        <f t="shared" si="70"/>
        <v>4.3340850244076662E-2</v>
      </c>
      <c r="Z29" s="5">
        <f t="shared" si="71"/>
        <v>3.2851478787972913E-2</v>
      </c>
      <c r="AA29" s="5">
        <f t="shared" si="72"/>
        <v>6.0310584441772799E-2</v>
      </c>
      <c r="AB29" s="5">
        <f t="shared" si="73"/>
        <v>5.5360774155467626E-2</v>
      </c>
      <c r="AC29" s="5">
        <f t="shared" si="74"/>
        <v>9.1155207617883392E-3</v>
      </c>
      <c r="AD29" s="5">
        <f t="shared" si="75"/>
        <v>7.2346806026622528E-3</v>
      </c>
      <c r="AE29" s="5">
        <f t="shared" si="76"/>
        <v>1.6965345305724553E-2</v>
      </c>
      <c r="AF29" s="5">
        <f t="shared" si="77"/>
        <v>1.9891889991422405E-2</v>
      </c>
      <c r="AG29" s="5">
        <f t="shared" si="78"/>
        <v>1.5548845024975135E-2</v>
      </c>
      <c r="AH29" s="5">
        <f t="shared" si="79"/>
        <v>1.9259201340434944E-2</v>
      </c>
      <c r="AI29" s="5">
        <f t="shared" si="80"/>
        <v>3.5357120336045531E-2</v>
      </c>
      <c r="AJ29" s="5">
        <f t="shared" si="81"/>
        <v>3.2455290755825608E-2</v>
      </c>
      <c r="AK29" s="5">
        <f t="shared" si="82"/>
        <v>1.9861080088608995E-2</v>
      </c>
      <c r="AL29" s="5">
        <f t="shared" si="83"/>
        <v>1.5697244758102837E-3</v>
      </c>
      <c r="AM29" s="5">
        <f t="shared" si="84"/>
        <v>2.6563663584962217E-3</v>
      </c>
      <c r="AN29" s="5">
        <f t="shared" si="85"/>
        <v>6.2291861943172492E-3</v>
      </c>
      <c r="AO29" s="5">
        <f t="shared" si="86"/>
        <v>7.3037291184185529E-3</v>
      </c>
      <c r="AP29" s="5">
        <f t="shared" si="87"/>
        <v>5.7090880864341491E-3</v>
      </c>
      <c r="AQ29" s="5">
        <f t="shared" si="88"/>
        <v>3.3469566967307381E-3</v>
      </c>
      <c r="AR29" s="5">
        <f t="shared" si="89"/>
        <v>9.0325757002380144E-3</v>
      </c>
      <c r="AS29" s="5">
        <f t="shared" si="90"/>
        <v>1.6582508294736158E-2</v>
      </c>
      <c r="AT29" s="5">
        <f t="shared" si="91"/>
        <v>1.5221548673970572E-2</v>
      </c>
      <c r="AU29" s="5">
        <f t="shared" si="92"/>
        <v>9.3148571541336409E-3</v>
      </c>
      <c r="AV29" s="5">
        <f t="shared" si="93"/>
        <v>4.2751840988897926E-3</v>
      </c>
      <c r="AW29" s="5">
        <f t="shared" si="94"/>
        <v>1.8771668813473237E-4</v>
      </c>
      <c r="AX29" s="5">
        <f t="shared" si="95"/>
        <v>8.1278435290723955E-4</v>
      </c>
      <c r="AY29" s="5">
        <f t="shared" si="96"/>
        <v>1.9059814749924136E-3</v>
      </c>
      <c r="AZ29" s="5">
        <f t="shared" si="97"/>
        <v>2.2347658207372339E-3</v>
      </c>
      <c r="BA29" s="5">
        <f t="shared" si="98"/>
        <v>1.7468439363347743E-3</v>
      </c>
      <c r="BB29" s="5">
        <f t="shared" si="99"/>
        <v>1.0240884222388839E-3</v>
      </c>
      <c r="BC29" s="5">
        <f t="shared" si="100"/>
        <v>4.802980162105271E-4</v>
      </c>
      <c r="BD29" s="5">
        <f t="shared" si="101"/>
        <v>3.530235683987774E-3</v>
      </c>
      <c r="BE29" s="5">
        <f t="shared" si="102"/>
        <v>6.481004361863058E-3</v>
      </c>
      <c r="BF29" s="5">
        <f t="shared" si="103"/>
        <v>5.9490953718762335E-3</v>
      </c>
      <c r="BG29" s="5">
        <f t="shared" si="104"/>
        <v>3.6405608110104053E-3</v>
      </c>
      <c r="BH29" s="5">
        <f t="shared" si="105"/>
        <v>1.6708863520645801E-3</v>
      </c>
      <c r="BI29" s="5">
        <f t="shared" si="106"/>
        <v>6.1350134695117419E-4</v>
      </c>
      <c r="BJ29" s="8">
        <f t="shared" si="107"/>
        <v>0.30338376330811978</v>
      </c>
      <c r="BK29" s="8">
        <f t="shared" si="108"/>
        <v>0.19838355825527426</v>
      </c>
      <c r="BL29" s="8">
        <f t="shared" si="109"/>
        <v>0.4539439991954366</v>
      </c>
      <c r="BM29" s="8">
        <f t="shared" si="110"/>
        <v>0.77406217957143009</v>
      </c>
      <c r="BN29" s="8">
        <f t="shared" si="111"/>
        <v>0.21278235518851585</v>
      </c>
    </row>
    <row r="30" spans="1:66" x14ac:dyDescent="0.25">
      <c r="A30" t="s">
        <v>13</v>
      </c>
      <c r="B30" t="s">
        <v>248</v>
      </c>
      <c r="C30" t="s">
        <v>55</v>
      </c>
      <c r="D30" t="s">
        <v>494</v>
      </c>
      <c r="E30">
        <f>VLOOKUP(A30,home!$A$2:$E$405,3,FALSE)</f>
        <v>1.6432748538011701</v>
      </c>
      <c r="F30">
        <f>VLOOKUP(B30,home!$B$2:$E$405,3,FALSE)</f>
        <v>2.2999999999999998</v>
      </c>
      <c r="G30">
        <f>VLOOKUP(C30,away!$B$2:$E$405,4,FALSE)</f>
        <v>1.28</v>
      </c>
      <c r="H30">
        <f>VLOOKUP(A30,away!$A$2:$E$405,3,FALSE)</f>
        <v>1.45029239766082</v>
      </c>
      <c r="I30">
        <f>VLOOKUP(C30,away!$B$2:$E$405,3,FALSE)</f>
        <v>0.85</v>
      </c>
      <c r="J30">
        <f>VLOOKUP(B30,home!$B$2:$E$405,4,FALSE)</f>
        <v>0.92</v>
      </c>
      <c r="K30" s="3">
        <f t="shared" si="56"/>
        <v>4.8378011695906444</v>
      </c>
      <c r="L30" s="3">
        <f t="shared" si="57"/>
        <v>1.1341286549707612</v>
      </c>
      <c r="M30" s="5">
        <f t="shared" si="58"/>
        <v>2.5493169343908575E-3</v>
      </c>
      <c r="N30" s="5">
        <f t="shared" si="59"/>
        <v>1.2333088446853328E-2</v>
      </c>
      <c r="O30" s="5">
        <f t="shared" si="60"/>
        <v>2.891253385894888E-3</v>
      </c>
      <c r="P30" s="5">
        <f t="shared" si="61"/>
        <v>1.39873090118652E-2</v>
      </c>
      <c r="Q30" s="5">
        <f t="shared" si="62"/>
        <v>2.9832514856425945E-2</v>
      </c>
      <c r="R30" s="5">
        <f t="shared" si="63"/>
        <v>1.6395266568623142E-3</v>
      </c>
      <c r="S30" s="5">
        <f t="shared" si="64"/>
        <v>1.91860033911548E-2</v>
      </c>
      <c r="T30" s="5">
        <f t="shared" si="65"/>
        <v>3.383390994851361E-2</v>
      </c>
      <c r="U30" s="5">
        <f t="shared" si="66"/>
        <v>7.9317039781435436E-3</v>
      </c>
      <c r="V30" s="5">
        <f t="shared" si="67"/>
        <v>1.1696403609336884E-2</v>
      </c>
      <c r="W30" s="5">
        <f t="shared" si="68"/>
        <v>4.8107925088082593E-2</v>
      </c>
      <c r="X30" s="5">
        <f t="shared" si="69"/>
        <v>5.4560576373581249E-2</v>
      </c>
      <c r="Y30" s="5">
        <f t="shared" si="70"/>
        <v>3.0939356548499598E-2</v>
      </c>
      <c r="Z30" s="5">
        <f t="shared" si="71"/>
        <v>6.1981138737865493E-4</v>
      </c>
      <c r="AA30" s="5">
        <f t="shared" si="72"/>
        <v>2.9985242547860566E-3</v>
      </c>
      <c r="AB30" s="5">
        <f t="shared" si="73"/>
        <v>7.25313207342495E-3</v>
      </c>
      <c r="AC30" s="5">
        <f t="shared" si="74"/>
        <v>4.0109080153068032E-3</v>
      </c>
      <c r="AD30" s="5">
        <f t="shared" si="75"/>
        <v>5.8184144064426249E-2</v>
      </c>
      <c r="AE30" s="5">
        <f t="shared" si="76"/>
        <v>6.5988305048412743E-2</v>
      </c>
      <c r="AF30" s="5">
        <f t="shared" si="77"/>
        <v>3.741961382417832E-2</v>
      </c>
      <c r="AG30" s="5">
        <f t="shared" si="78"/>
        <v>1.4146218765313551E-2</v>
      </c>
      <c r="AH30" s="5">
        <f t="shared" si="79"/>
        <v>1.7573646377582898E-4</v>
      </c>
      <c r="AI30" s="5">
        <f t="shared" si="80"/>
        <v>8.5017806999442935E-4</v>
      </c>
      <c r="AJ30" s="5">
        <f t="shared" si="81"/>
        <v>2.0564962306896836E-3</v>
      </c>
      <c r="AK30" s="5">
        <f t="shared" si="82"/>
        <v>3.3163066233631022E-3</v>
      </c>
      <c r="AL30" s="5">
        <f t="shared" si="83"/>
        <v>8.802641848322134E-4</v>
      </c>
      <c r="AM30" s="5">
        <f t="shared" si="84"/>
        <v>5.6296664041302361E-2</v>
      </c>
      <c r="AN30" s="5">
        <f t="shared" si="85"/>
        <v>6.3847659868503076E-2</v>
      </c>
      <c r="AO30" s="5">
        <f t="shared" si="86"/>
        <v>3.620573030484802E-2</v>
      </c>
      <c r="AP30" s="5">
        <f t="shared" si="87"/>
        <v>1.3687318737623801E-2</v>
      </c>
      <c r="AQ30" s="5">
        <f t="shared" si="88"/>
        <v>3.8807950975143475E-3</v>
      </c>
      <c r="AR30" s="5">
        <f t="shared" si="89"/>
        <v>3.9861551858279726E-5</v>
      </c>
      <c r="AS30" s="5">
        <f t="shared" si="90"/>
        <v>1.9284226220168379E-4</v>
      </c>
      <c r="AT30" s="5">
        <f t="shared" si="91"/>
        <v>4.6646626081290574E-4</v>
      </c>
      <c r="AU30" s="5">
        <f t="shared" si="92"/>
        <v>7.5222367404508363E-4</v>
      </c>
      <c r="AV30" s="5">
        <f t="shared" si="93"/>
        <v>9.0977714252226912E-4</v>
      </c>
      <c r="AW30" s="5">
        <f t="shared" si="94"/>
        <v>1.3415932670725173E-4</v>
      </c>
      <c r="AX30" s="5">
        <f t="shared" si="95"/>
        <v>4.5392011190510687E-2</v>
      </c>
      <c r="AY30" s="5">
        <f t="shared" si="96"/>
        <v>5.1480380597911629E-2</v>
      </c>
      <c r="AZ30" s="5">
        <f t="shared" si="97"/>
        <v>2.9192687402446196E-2</v>
      </c>
      <c r="BA30" s="5">
        <f t="shared" si="98"/>
        <v>1.1036087766239393E-2</v>
      </c>
      <c r="BB30" s="5">
        <f t="shared" si="99"/>
        <v>3.1290858436160917E-3</v>
      </c>
      <c r="BC30" s="5">
        <f t="shared" si="100"/>
        <v>7.0975718382167282E-4</v>
      </c>
      <c r="BD30" s="5">
        <f t="shared" si="101"/>
        <v>7.5346880323463499E-6</v>
      </c>
      <c r="BE30" s="5">
        <f t="shared" si="102"/>
        <v>3.6451322575385803E-5</v>
      </c>
      <c r="BF30" s="5">
        <f t="shared" si="103"/>
        <v>8.8172125494163654E-5</v>
      </c>
      <c r="BG30" s="5">
        <f t="shared" si="104"/>
        <v>1.4218640394698606E-4</v>
      </c>
      <c r="BH30" s="5">
        <f t="shared" si="105"/>
        <v>1.719673878286542E-4</v>
      </c>
      <c r="BI30" s="5">
        <f t="shared" si="106"/>
        <v>1.6638880599378219E-4</v>
      </c>
      <c r="BJ30" s="8">
        <f t="shared" si="107"/>
        <v>0.70020383099862449</v>
      </c>
      <c r="BK30" s="8">
        <f t="shared" si="108"/>
        <v>0.10379058574479838</v>
      </c>
      <c r="BL30" s="8">
        <f t="shared" si="109"/>
        <v>3.2086729362246331E-2</v>
      </c>
      <c r="BM30" s="8">
        <f t="shared" si="110"/>
        <v>0.72212172692955101</v>
      </c>
      <c r="BN30" s="8">
        <f t="shared" si="111"/>
        <v>6.323300929229253E-2</v>
      </c>
    </row>
    <row r="31" spans="1:66" x14ac:dyDescent="0.25">
      <c r="A31" t="s">
        <v>13</v>
      </c>
      <c r="B31" t="s">
        <v>51</v>
      </c>
      <c r="C31" t="s">
        <v>58</v>
      </c>
      <c r="D31" t="s">
        <v>494</v>
      </c>
      <c r="E31">
        <f>VLOOKUP(A31,home!$A$2:$E$405,3,FALSE)</f>
        <v>1.6432748538011701</v>
      </c>
      <c r="F31">
        <f>VLOOKUP(B31,home!$B$2:$E$405,3,FALSE)</f>
        <v>1.35</v>
      </c>
      <c r="G31">
        <f>VLOOKUP(C31,away!$B$2:$E$405,4,FALSE)</f>
        <v>0.88</v>
      </c>
      <c r="H31">
        <f>VLOOKUP(A31,away!$A$2:$E$405,3,FALSE)</f>
        <v>1.45029239766082</v>
      </c>
      <c r="I31">
        <f>VLOOKUP(C31,away!$B$2:$E$405,3,FALSE)</f>
        <v>0.61</v>
      </c>
      <c r="J31">
        <f>VLOOKUP(B31,home!$B$2:$E$405,4,FALSE)</f>
        <v>0.92</v>
      </c>
      <c r="K31" s="3">
        <f t="shared" si="56"/>
        <v>1.9522105263157903</v>
      </c>
      <c r="L31" s="3">
        <f t="shared" si="57"/>
        <v>0.81390409356725224</v>
      </c>
      <c r="M31" s="5">
        <f t="shared" si="58"/>
        <v>6.2905944041038636E-2</v>
      </c>
      <c r="N31" s="5">
        <f t="shared" si="59"/>
        <v>0.12280564612474767</v>
      </c>
      <c r="O31" s="5">
        <f t="shared" si="60"/>
        <v>5.1199405364713839E-2</v>
      </c>
      <c r="P31" s="5">
        <f t="shared" si="61"/>
        <v>9.9952018094103492E-2</v>
      </c>
      <c r="Q31" s="5">
        <f t="shared" si="62"/>
        <v>0.11987123752787221</v>
      </c>
      <c r="R31" s="5">
        <f t="shared" si="63"/>
        <v>2.0835702807274863E-2</v>
      </c>
      <c r="S31" s="5">
        <f t="shared" si="64"/>
        <v>3.9703743713656245E-2</v>
      </c>
      <c r="T31" s="5">
        <f t="shared" si="65"/>
        <v>9.7563690924907617E-2</v>
      </c>
      <c r="U31" s="5">
        <f t="shared" si="66"/>
        <v>4.0675678343549453E-2</v>
      </c>
      <c r="V31" s="5">
        <f t="shared" si="67"/>
        <v>7.0095289272612106E-3</v>
      </c>
      <c r="W31" s="5">
        <f t="shared" si="68"/>
        <v>7.8004630568137515E-2</v>
      </c>
      <c r="X31" s="5">
        <f t="shared" si="69"/>
        <v>6.348828813660834E-2</v>
      </c>
      <c r="Y31" s="5">
        <f t="shared" si="70"/>
        <v>2.5836688803981371E-2</v>
      </c>
      <c r="Z31" s="5">
        <f t="shared" si="71"/>
        <v>5.6527546023972339E-3</v>
      </c>
      <c r="AA31" s="5">
        <f t="shared" si="72"/>
        <v>1.1035367037479909E-2</v>
      </c>
      <c r="AB31" s="5">
        <f t="shared" si="73"/>
        <v>1.0771679846163291E-2</v>
      </c>
      <c r="AC31" s="5">
        <f t="shared" si="74"/>
        <v>6.9609535001939366E-4</v>
      </c>
      <c r="AD31" s="5">
        <f t="shared" si="75"/>
        <v>3.8070365224123152E-2</v>
      </c>
      <c r="AE31" s="5">
        <f t="shared" si="76"/>
        <v>3.0985626099514194E-2</v>
      </c>
      <c r="AF31" s="5">
        <f t="shared" si="77"/>
        <v>1.2609663962069447E-2</v>
      </c>
      <c r="AG31" s="5">
        <f t="shared" si="78"/>
        <v>3.4210190390785932E-3</v>
      </c>
      <c r="AH31" s="5">
        <f t="shared" si="79"/>
        <v>1.1502000277055584E-3</v>
      </c>
      <c r="AI31" s="5">
        <f t="shared" si="80"/>
        <v>2.2454326014555047E-3</v>
      </c>
      <c r="AJ31" s="5">
        <f t="shared" si="81"/>
        <v>2.1917785803470431E-3</v>
      </c>
      <c r="AK31" s="5">
        <f t="shared" si="82"/>
        <v>1.4262710719689922E-3</v>
      </c>
      <c r="AL31" s="5">
        <f t="shared" si="83"/>
        <v>4.424137405836852E-5</v>
      </c>
      <c r="AM31" s="5">
        <f t="shared" si="84"/>
        <v>1.4864273546243952E-2</v>
      </c>
      <c r="AN31" s="5">
        <f t="shared" si="85"/>
        <v>1.2098093087191369E-2</v>
      </c>
      <c r="AO31" s="5">
        <f t="shared" si="86"/>
        <v>4.9233437440113657E-3</v>
      </c>
      <c r="AP31" s="5">
        <f t="shared" si="87"/>
        <v>1.3357098757631909E-3</v>
      </c>
      <c r="AQ31" s="5">
        <f t="shared" si="88"/>
        <v>2.717849339254667E-4</v>
      </c>
      <c r="AR31" s="5">
        <f t="shared" si="89"/>
        <v>1.8723050219414422E-4</v>
      </c>
      <c r="AS31" s="5">
        <f t="shared" si="90"/>
        <v>3.6551335723079999E-4</v>
      </c>
      <c r="AT31" s="5">
        <f t="shared" si="91"/>
        <v>3.5677951174749588E-4</v>
      </c>
      <c r="AU31" s="5">
        <f t="shared" si="92"/>
        <v>2.3216957280242323E-4</v>
      </c>
      <c r="AV31" s="5">
        <f t="shared" si="93"/>
        <v>1.1331097097878277E-4</v>
      </c>
      <c r="AW31" s="5">
        <f t="shared" si="94"/>
        <v>1.9526571189384732E-6</v>
      </c>
      <c r="AX31" s="5">
        <f t="shared" si="95"/>
        <v>4.8363652138358028E-3</v>
      </c>
      <c r="AY31" s="5">
        <f t="shared" si="96"/>
        <v>3.9363374455272191E-3</v>
      </c>
      <c r="AZ31" s="5">
        <f t="shared" si="97"/>
        <v>1.6019005802883322E-3</v>
      </c>
      <c r="BA31" s="5">
        <f t="shared" si="98"/>
        <v>4.3459781326147682E-4</v>
      </c>
      <c r="BB31" s="5">
        <f t="shared" si="99"/>
        <v>8.8430234817223058E-5</v>
      </c>
      <c r="BC31" s="5">
        <f t="shared" si="100"/>
        <v>1.4394746022570244E-5</v>
      </c>
      <c r="BD31" s="5">
        <f t="shared" si="101"/>
        <v>2.5397945362744387E-5</v>
      </c>
      <c r="BE31" s="5">
        <f t="shared" si="102"/>
        <v>4.9582136283942906E-5</v>
      </c>
      <c r="BF31" s="5">
        <f t="shared" si="103"/>
        <v>4.8397384185368723E-5</v>
      </c>
      <c r="BG31" s="5">
        <f t="shared" si="104"/>
        <v>3.1493960950942061E-5</v>
      </c>
      <c r="BH31" s="5">
        <f t="shared" si="105"/>
        <v>1.5370710520951896E-5</v>
      </c>
      <c r="BI31" s="5">
        <f t="shared" si="106"/>
        <v>6.0013725751910271E-6</v>
      </c>
      <c r="BJ31" s="8">
        <f t="shared" si="107"/>
        <v>0.63706208763192784</v>
      </c>
      <c r="BK31" s="8">
        <f t="shared" si="108"/>
        <v>0.21424790894566456</v>
      </c>
      <c r="BL31" s="8">
        <f t="shared" si="109"/>
        <v>0.1429627631054913</v>
      </c>
      <c r="BM31" s="8">
        <f t="shared" si="110"/>
        <v>0.51842117553732214</v>
      </c>
      <c r="BN31" s="8">
        <f t="shared" si="111"/>
        <v>0.47756995395975071</v>
      </c>
    </row>
    <row r="32" spans="1:66" x14ac:dyDescent="0.25">
      <c r="A32" t="s">
        <v>13</v>
      </c>
      <c r="B32" t="s">
        <v>250</v>
      </c>
      <c r="C32" t="s">
        <v>54</v>
      </c>
      <c r="D32" t="s">
        <v>494</v>
      </c>
      <c r="E32">
        <f>VLOOKUP(A32,home!$A$2:$E$405,3,FALSE)</f>
        <v>1.6432748538011701</v>
      </c>
      <c r="F32">
        <f>VLOOKUP(B32,home!$B$2:$E$405,3,FALSE)</f>
        <v>1.1499999999999999</v>
      </c>
      <c r="G32">
        <f>VLOOKUP(C32,away!$B$2:$E$405,4,FALSE)</f>
        <v>0.97</v>
      </c>
      <c r="H32">
        <f>VLOOKUP(A32,away!$A$2:$E$405,3,FALSE)</f>
        <v>1.45029239766082</v>
      </c>
      <c r="I32">
        <f>VLOOKUP(C32,away!$B$2:$E$405,3,FALSE)</f>
        <v>0.85</v>
      </c>
      <c r="J32">
        <f>VLOOKUP(B32,home!$B$2:$E$405,4,FALSE)</f>
        <v>0.84</v>
      </c>
      <c r="K32" s="3">
        <f t="shared" si="56"/>
        <v>1.8330730994152051</v>
      </c>
      <c r="L32" s="3">
        <f t="shared" si="57"/>
        <v>1.0355087719298255</v>
      </c>
      <c r="M32" s="5">
        <f t="shared" si="58"/>
        <v>5.6779389992586513E-2</v>
      </c>
      <c r="N32" s="5">
        <f t="shared" si="59"/>
        <v>0.10408077239661524</v>
      </c>
      <c r="O32" s="5">
        <f t="shared" si="60"/>
        <v>5.8795556402147876E-2</v>
      </c>
      <c r="P32" s="5">
        <f t="shared" si="61"/>
        <v>0.10777655280592673</v>
      </c>
      <c r="Q32" s="5">
        <f t="shared" si="62"/>
        <v>9.5393832023296043E-2</v>
      </c>
      <c r="R32" s="5">
        <f t="shared" si="63"/>
        <v>3.044165720245947E-2</v>
      </c>
      <c r="S32" s="5">
        <f t="shared" si="64"/>
        <v>5.1144373584523138E-2</v>
      </c>
      <c r="T32" s="5">
        <f t="shared" si="65"/>
        <v>9.8781149848123334E-2</v>
      </c>
      <c r="U32" s="5">
        <f t="shared" si="66"/>
        <v>5.5801782919447589E-2</v>
      </c>
      <c r="V32" s="5">
        <f t="shared" si="67"/>
        <v>1.0786707956840804E-2</v>
      </c>
      <c r="W32" s="5">
        <f t="shared" si="68"/>
        <v>5.8287955777345565E-2</v>
      </c>
      <c r="X32" s="5">
        <f t="shared" si="69"/>
        <v>6.0357689505299073E-2</v>
      </c>
      <c r="Y32" s="5">
        <f t="shared" si="70"/>
        <v>3.1250458468076982E-2</v>
      </c>
      <c r="Z32" s="5">
        <f t="shared" si="71"/>
        <v>1.0507534355075844E-2</v>
      </c>
      <c r="AA32" s="5">
        <f t="shared" si="72"/>
        <v>1.9261078567470627E-2</v>
      </c>
      <c r="AB32" s="5">
        <f t="shared" si="73"/>
        <v>1.7653482493876587E-2</v>
      </c>
      <c r="AC32" s="5">
        <f t="shared" si="74"/>
        <v>1.2796833057121975E-3</v>
      </c>
      <c r="AD32" s="5">
        <f t="shared" si="75"/>
        <v>2.6711520938838808E-2</v>
      </c>
      <c r="AE32" s="5">
        <f t="shared" si="76"/>
        <v>2.7660014243754791E-2</v>
      </c>
      <c r="AF32" s="5">
        <f t="shared" si="77"/>
        <v>1.4321093690556003E-2</v>
      </c>
      <c r="AG32" s="5">
        <f t="shared" si="78"/>
        <v>4.9432060467332062E-3</v>
      </c>
      <c r="AH32" s="5">
        <f t="shared" si="79"/>
        <v>2.7201609990087595E-3</v>
      </c>
      <c r="AI32" s="5">
        <f t="shared" si="80"/>
        <v>4.9862539533613477E-3</v>
      </c>
      <c r="AJ32" s="5">
        <f t="shared" si="81"/>
        <v>4.5700839943797044E-3</v>
      </c>
      <c r="AK32" s="5">
        <f t="shared" si="82"/>
        <v>2.7924326773884744E-3</v>
      </c>
      <c r="AL32" s="5">
        <f t="shared" si="83"/>
        <v>9.7161914131843504E-5</v>
      </c>
      <c r="AM32" s="5">
        <f t="shared" si="84"/>
        <v>9.7928340954902843E-3</v>
      </c>
      <c r="AN32" s="5">
        <f t="shared" si="85"/>
        <v>1.0140565607933668E-2</v>
      </c>
      <c r="AO32" s="5">
        <f t="shared" si="86"/>
        <v>5.2503223196726087E-3</v>
      </c>
      <c r="AP32" s="5">
        <f t="shared" si="87"/>
        <v>1.8122516058266451E-3</v>
      </c>
      <c r="AQ32" s="5">
        <f t="shared" si="88"/>
        <v>4.6915060869435083E-4</v>
      </c>
      <c r="AR32" s="5">
        <f t="shared" si="89"/>
        <v>5.6335011510699382E-4</v>
      </c>
      <c r="AS32" s="5">
        <f t="shared" si="90"/>
        <v>1.0326619415550898E-3</v>
      </c>
      <c r="AT32" s="5">
        <f t="shared" si="91"/>
        <v>9.4647241292725615E-4</v>
      </c>
      <c r="AU32" s="5">
        <f t="shared" si="92"/>
        <v>5.7831770649185098E-4</v>
      </c>
      <c r="AV32" s="5">
        <f t="shared" si="93"/>
        <v>2.6502465767142751E-4</v>
      </c>
      <c r="AW32" s="5">
        <f t="shared" si="94"/>
        <v>5.1230326955504643E-6</v>
      </c>
      <c r="AX32" s="5">
        <f t="shared" si="95"/>
        <v>2.9918301245798768E-3</v>
      </c>
      <c r="AY32" s="5">
        <f t="shared" si="96"/>
        <v>3.098066338126365E-3</v>
      </c>
      <c r="AZ32" s="5">
        <f t="shared" si="97"/>
        <v>1.604037434575182E-3</v>
      </c>
      <c r="BA32" s="5">
        <f t="shared" si="98"/>
        <v>5.5366494466880481E-4</v>
      </c>
      <c r="BB32" s="5">
        <f t="shared" si="99"/>
        <v>1.4333122672864721E-4</v>
      </c>
      <c r="BC32" s="5">
        <f t="shared" si="100"/>
        <v>2.968414851379538E-5</v>
      </c>
      <c r="BD32" s="5">
        <f t="shared" si="101"/>
        <v>9.7225664310161424E-5</v>
      </c>
      <c r="BE32" s="5">
        <f t="shared" si="102"/>
        <v>1.7822174981972991E-4</v>
      </c>
      <c r="BF32" s="5">
        <f t="shared" si="103"/>
        <v>1.6334674766262683E-4</v>
      </c>
      <c r="BG32" s="5">
        <f t="shared" si="104"/>
        <v>9.9808843005774904E-5</v>
      </c>
      <c r="BH32" s="5">
        <f t="shared" si="105"/>
        <v>4.5739226299410347E-5</v>
      </c>
      <c r="BI32" s="5">
        <f t="shared" si="106"/>
        <v>1.6768669063502727E-5</v>
      </c>
      <c r="BJ32" s="8">
        <f t="shared" si="107"/>
        <v>0.55767343139344927</v>
      </c>
      <c r="BK32" s="8">
        <f t="shared" si="108"/>
        <v>0.23096193589784761</v>
      </c>
      <c r="BL32" s="8">
        <f t="shared" si="109"/>
        <v>0.20100942694345428</v>
      </c>
      <c r="BM32" s="8">
        <f t="shared" si="110"/>
        <v>0.54379162446136409</v>
      </c>
      <c r="BN32" s="8">
        <f t="shared" si="111"/>
        <v>0.45326776082303183</v>
      </c>
    </row>
    <row r="33" spans="1:66" x14ac:dyDescent="0.25">
      <c r="A33" t="s">
        <v>13</v>
      </c>
      <c r="B33" t="s">
        <v>14</v>
      </c>
      <c r="C33" t="s">
        <v>62</v>
      </c>
      <c r="D33" t="s">
        <v>494</v>
      </c>
      <c r="E33">
        <f>VLOOKUP(A33,home!$A$2:$E$405,3,FALSE)</f>
        <v>1.6432748538011701</v>
      </c>
      <c r="F33">
        <f>VLOOKUP(B33,home!$B$2:$E$405,3,FALSE)</f>
        <v>1.28</v>
      </c>
      <c r="G33">
        <f>VLOOKUP(C33,away!$B$2:$E$405,4,FALSE)</f>
        <v>1.22</v>
      </c>
      <c r="H33">
        <f>VLOOKUP(A33,away!$A$2:$E$405,3,FALSE)</f>
        <v>1.45029239766082</v>
      </c>
      <c r="I33">
        <f>VLOOKUP(C33,away!$B$2:$E$405,3,FALSE)</f>
        <v>1.22</v>
      </c>
      <c r="J33">
        <f>VLOOKUP(B33,home!$B$2:$E$405,4,FALSE)</f>
        <v>0.83</v>
      </c>
      <c r="K33" s="3">
        <f t="shared" si="56"/>
        <v>2.5661380116959074</v>
      </c>
      <c r="L33" s="3">
        <f t="shared" si="57"/>
        <v>1.4685660818713462</v>
      </c>
      <c r="M33" s="5">
        <f t="shared" si="58"/>
        <v>1.7690914194053334E-2</v>
      </c>
      <c r="N33" s="5">
        <f t="shared" si="59"/>
        <v>4.5397327375010933E-2</v>
      </c>
      <c r="O33" s="5">
        <f t="shared" si="60"/>
        <v>2.5980276542683093E-2</v>
      </c>
      <c r="P33" s="5">
        <f t="shared" si="61"/>
        <v>6.6668975190550608E-2</v>
      </c>
      <c r="Q33" s="5">
        <f t="shared" si="62"/>
        <v>5.8247903703209376E-2</v>
      </c>
      <c r="R33" s="5">
        <f t="shared" si="63"/>
        <v>1.9076876464111079E-2</v>
      </c>
      <c r="S33" s="5">
        <f t="shared" si="64"/>
        <v>6.2811229032645521E-2</v>
      </c>
      <c r="T33" s="5">
        <f t="shared" si="65"/>
        <v>8.554089571864168E-2</v>
      </c>
      <c r="U33" s="5">
        <f t="shared" si="66"/>
        <v>4.8953897838982456E-2</v>
      </c>
      <c r="V33" s="5">
        <f t="shared" si="67"/>
        <v>2.6300759211647567E-2</v>
      </c>
      <c r="W33" s="5">
        <f t="shared" si="68"/>
        <v>4.9824053264802791E-2</v>
      </c>
      <c r="X33" s="5">
        <f t="shared" si="69"/>
        <v>7.3169914686040699E-2</v>
      </c>
      <c r="Y33" s="5">
        <f t="shared" si="70"/>
        <v>5.372742746066974E-2</v>
      </c>
      <c r="Z33" s="5">
        <f t="shared" si="71"/>
        <v>9.3385512410811E-3</v>
      </c>
      <c r="AA33" s="5">
        <f t="shared" si="72"/>
        <v>2.3964011313908202E-2</v>
      </c>
      <c r="AB33" s="5">
        <f t="shared" si="73"/>
        <v>3.0747480172665313E-2</v>
      </c>
      <c r="AC33" s="5">
        <f t="shared" si="74"/>
        <v>6.1947217797094665E-3</v>
      </c>
      <c r="AD33" s="5">
        <f t="shared" si="75"/>
        <v>3.1963849244893004E-2</v>
      </c>
      <c r="AE33" s="5">
        <f t="shared" si="76"/>
        <v>4.694102484709891E-2</v>
      </c>
      <c r="AF33" s="5">
        <f t="shared" si="77"/>
        <v>3.4467998469364776E-2</v>
      </c>
      <c r="AG33" s="5">
        <f t="shared" si="78"/>
        <v>1.6872844487367526E-2</v>
      </c>
      <c r="AH33" s="5">
        <f t="shared" si="79"/>
        <v>3.4285699016173166E-3</v>
      </c>
      <c r="AI33" s="5">
        <f t="shared" si="80"/>
        <v>8.798183550296693E-3</v>
      </c>
      <c r="AJ33" s="5">
        <f t="shared" si="81"/>
        <v>1.1288676621147001E-2</v>
      </c>
      <c r="AK33" s="5">
        <f t="shared" si="82"/>
        <v>9.6561007264227457E-3</v>
      </c>
      <c r="AL33" s="5">
        <f t="shared" si="83"/>
        <v>9.3380307679665072E-4</v>
      </c>
      <c r="AM33" s="5">
        <f t="shared" si="84"/>
        <v>1.6404729709487489E-2</v>
      </c>
      <c r="AN33" s="5">
        <f t="shared" si="85"/>
        <v>2.4091429633620511E-2</v>
      </c>
      <c r="AO33" s="5">
        <f t="shared" si="86"/>
        <v>1.768992821186266E-2</v>
      </c>
      <c r="AP33" s="5">
        <f t="shared" si="87"/>
        <v>8.6596095208935093E-3</v>
      </c>
      <c r="AQ33" s="5">
        <f t="shared" si="88"/>
        <v>3.1793022061585964E-3</v>
      </c>
      <c r="AR33" s="5">
        <f t="shared" si="89"/>
        <v>1.0070162933680331E-3</v>
      </c>
      <c r="AS33" s="5">
        <f t="shared" si="90"/>
        <v>2.5841427888088271E-3</v>
      </c>
      <c r="AT33" s="5">
        <f t="shared" si="91"/>
        <v>3.3156335190061012E-3</v>
      </c>
      <c r="AU33" s="5">
        <f t="shared" si="92"/>
        <v>2.8361244019915401E-3</v>
      </c>
      <c r="AV33" s="5">
        <f t="shared" si="93"/>
        <v>1.8194716584622036E-3</v>
      </c>
      <c r="AW33" s="5">
        <f t="shared" si="94"/>
        <v>9.7752146599295429E-5</v>
      </c>
      <c r="AX33" s="5">
        <f t="shared" si="95"/>
        <v>7.016133413185497E-3</v>
      </c>
      <c r="AY33" s="5">
        <f t="shared" si="96"/>
        <v>1.0303655556488461E-2</v>
      </c>
      <c r="AZ33" s="5">
        <f t="shared" si="97"/>
        <v>7.5657995347720927E-3</v>
      </c>
      <c r="BA33" s="5">
        <f t="shared" si="98"/>
        <v>3.7036255263347678E-3</v>
      </c>
      <c r="BB33" s="5">
        <f t="shared" si="99"/>
        <v>1.3597547069820379E-3</v>
      </c>
      <c r="BC33" s="5">
        <f t="shared" si="100"/>
        <v>3.9937792846774607E-4</v>
      </c>
      <c r="BD33" s="5">
        <f t="shared" si="101"/>
        <v>2.4647832872201641E-4</v>
      </c>
      <c r="BE33" s="5">
        <f t="shared" si="102"/>
        <v>6.3249740839284546E-4</v>
      </c>
      <c r="BF33" s="5">
        <f t="shared" si="103"/>
        <v>8.1153782098801551E-4</v>
      </c>
      <c r="BG33" s="5">
        <f t="shared" si="104"/>
        <v>6.9417268345540507E-4</v>
      </c>
      <c r="BH33" s="5">
        <f t="shared" si="105"/>
        <v>4.4533572742396638E-4</v>
      </c>
      <c r="BI33" s="5">
        <f t="shared" si="106"/>
        <v>2.2855858762177748E-4</v>
      </c>
      <c r="BJ33" s="8">
        <f t="shared" si="107"/>
        <v>0.59652658520535284</v>
      </c>
      <c r="BK33" s="8">
        <f t="shared" si="108"/>
        <v>0.19090405804189162</v>
      </c>
      <c r="BL33" s="8">
        <f t="shared" si="109"/>
        <v>0.19651504235007464</v>
      </c>
      <c r="BM33" s="8">
        <f t="shared" si="110"/>
        <v>0.75001605995889276</v>
      </c>
      <c r="BN33" s="8">
        <f t="shared" si="111"/>
        <v>0.23306227346961841</v>
      </c>
    </row>
    <row r="34" spans="1:66" x14ac:dyDescent="0.25">
      <c r="A34" t="s">
        <v>13</v>
      </c>
      <c r="B34" t="s">
        <v>57</v>
      </c>
      <c r="C34" t="s">
        <v>251</v>
      </c>
      <c r="D34" t="s">
        <v>494</v>
      </c>
      <c r="E34">
        <f>VLOOKUP(A34,home!$A$2:$E$405,3,FALSE)</f>
        <v>1.6432748538011701</v>
      </c>
      <c r="F34">
        <f>VLOOKUP(B34,home!$B$2:$E$405,3,FALSE)</f>
        <v>0.61</v>
      </c>
      <c r="G34">
        <f>VLOOKUP(C34,away!$B$2:$E$405,4,FALSE)</f>
        <v>2.0299999999999998</v>
      </c>
      <c r="H34">
        <f>VLOOKUP(A34,away!$A$2:$E$405,3,FALSE)</f>
        <v>1.45029239766082</v>
      </c>
      <c r="I34">
        <f>VLOOKUP(C34,away!$B$2:$E$405,3,FALSE)</f>
        <v>0.47</v>
      </c>
      <c r="J34">
        <f>VLOOKUP(B34,home!$B$2:$E$405,4,FALSE)</f>
        <v>1</v>
      </c>
      <c r="K34" s="3">
        <f t="shared" si="56"/>
        <v>2.0348672514619888</v>
      </c>
      <c r="L34" s="3">
        <f t="shared" si="57"/>
        <v>0.68163742690058537</v>
      </c>
      <c r="M34" s="5">
        <f t="shared" si="58"/>
        <v>6.610541075510537E-2</v>
      </c>
      <c r="N34" s="5">
        <f t="shared" si="59"/>
        <v>0.13451573549000706</v>
      </c>
      <c r="O34" s="5">
        <f t="shared" si="60"/>
        <v>4.5059922091316311E-2</v>
      </c>
      <c r="P34" s="5">
        <f t="shared" si="61"/>
        <v>9.1690959817048168E-2</v>
      </c>
      <c r="Q34" s="5">
        <f t="shared" si="62"/>
        <v>0.1368608324774693</v>
      </c>
      <c r="R34" s="5">
        <f t="shared" si="63"/>
        <v>1.5357264675332844E-2</v>
      </c>
      <c r="S34" s="5">
        <f t="shared" si="64"/>
        <v>3.1794795676094653E-2</v>
      </c>
      <c r="T34" s="5">
        <f t="shared" si="65"/>
        <v>9.3289465693414245E-2</v>
      </c>
      <c r="U34" s="5">
        <f t="shared" si="66"/>
        <v>3.1249994959868837E-2</v>
      </c>
      <c r="V34" s="5">
        <f t="shared" si="67"/>
        <v>4.9000785251369691E-3</v>
      </c>
      <c r="W34" s="5">
        <f t="shared" si="68"/>
        <v>9.2831208672075893E-2</v>
      </c>
      <c r="X34" s="5">
        <f t="shared" si="69"/>
        <v>6.3277226215305127E-2</v>
      </c>
      <c r="Y34" s="5">
        <f t="shared" si="70"/>
        <v>2.1566062829403421E-2</v>
      </c>
      <c r="Z34" s="5">
        <f t="shared" si="71"/>
        <v>3.4893621258417114E-3</v>
      </c>
      <c r="AA34" s="5">
        <f t="shared" si="72"/>
        <v>7.1003887183670854E-3</v>
      </c>
      <c r="AB34" s="5">
        <f t="shared" si="73"/>
        <v>7.2241742378276732E-3</v>
      </c>
      <c r="AC34" s="5">
        <f t="shared" si="74"/>
        <v>4.247883210471685E-4</v>
      </c>
      <c r="AD34" s="5">
        <f t="shared" si="75"/>
        <v>4.7224796610110344E-2</v>
      </c>
      <c r="AE34" s="5">
        <f t="shared" si="76"/>
        <v>3.2190188847219102E-2</v>
      </c>
      <c r="AF34" s="5">
        <f t="shared" si="77"/>
        <v>1.0971018748631173E-2</v>
      </c>
      <c r="AG34" s="5">
        <f t="shared" si="78"/>
        <v>2.4927523300983445E-3</v>
      </c>
      <c r="AH34" s="5">
        <f t="shared" si="79"/>
        <v>5.9461995524577517E-4</v>
      </c>
      <c r="AI34" s="5">
        <f t="shared" si="80"/>
        <v>1.2099726739954212E-3</v>
      </c>
      <c r="AJ34" s="5">
        <f t="shared" si="81"/>
        <v>1.231066884738588E-3</v>
      </c>
      <c r="AK34" s="5">
        <f t="shared" si="82"/>
        <v>8.3501922937129463E-4</v>
      </c>
      <c r="AL34" s="5">
        <f t="shared" si="83"/>
        <v>2.3567964214111911E-5</v>
      </c>
      <c r="AM34" s="5">
        <f t="shared" si="84"/>
        <v>1.9219238415773342E-2</v>
      </c>
      <c r="AN34" s="5">
        <f t="shared" si="85"/>
        <v>1.3100552220716623E-2</v>
      </c>
      <c r="AO34" s="5">
        <f t="shared" si="86"/>
        <v>4.4649133533530136E-3</v>
      </c>
      <c r="AP34" s="5">
        <f t="shared" si="87"/>
        <v>1.0144840165045375E-3</v>
      </c>
      <c r="AQ34" s="5">
        <f t="shared" si="88"/>
        <v>1.7287756866048097E-4</v>
      </c>
      <c r="AR34" s="5">
        <f t="shared" si="89"/>
        <v>8.1063043255494299E-5</v>
      </c>
      <c r="AS34" s="5">
        <f t="shared" si="90"/>
        <v>1.64952532024452E-4</v>
      </c>
      <c r="AT34" s="5">
        <f t="shared" si="91"/>
        <v>1.6782825273114617E-4</v>
      </c>
      <c r="AU34" s="5">
        <f t="shared" si="92"/>
        <v>1.1383607178423184E-4</v>
      </c>
      <c r="AV34" s="5">
        <f t="shared" si="93"/>
        <v>5.7910323627202361E-5</v>
      </c>
      <c r="AW34" s="5">
        <f t="shared" si="94"/>
        <v>9.0804857265992066E-7</v>
      </c>
      <c r="AX34" s="5">
        <f t="shared" si="95"/>
        <v>6.518099808382893E-3</v>
      </c>
      <c r="AY34" s="5">
        <f t="shared" si="96"/>
        <v>4.4429807816673142E-3</v>
      </c>
      <c r="AZ34" s="5">
        <f t="shared" si="97"/>
        <v>1.5142509938922296E-3</v>
      </c>
      <c r="BA34" s="5">
        <f t="shared" si="98"/>
        <v>3.4405671705278447E-4</v>
      </c>
      <c r="BB34" s="5">
        <f t="shared" si="99"/>
        <v>5.8630483829930682E-5</v>
      </c>
      <c r="BC34" s="5">
        <f t="shared" si="100"/>
        <v>7.9929464271540686E-6</v>
      </c>
      <c r="BD34" s="5">
        <f t="shared" si="101"/>
        <v>9.2092673702343284E-6</v>
      </c>
      <c r="BE34" s="5">
        <f t="shared" si="102"/>
        <v>1.8739636581647304E-5</v>
      </c>
      <c r="BF34" s="5">
        <f t="shared" si="103"/>
        <v>1.9066336392146594E-5</v>
      </c>
      <c r="BG34" s="5">
        <f t="shared" si="104"/>
        <v>1.293248784324568E-5</v>
      </c>
      <c r="BH34" s="5">
        <f t="shared" si="105"/>
        <v>6.5789739980377293E-6</v>
      </c>
      <c r="BI34" s="5">
        <f t="shared" si="106"/>
        <v>2.6774677473653856E-6</v>
      </c>
      <c r="BJ34" s="8">
        <f t="shared" si="107"/>
        <v>0.68607736521999418</v>
      </c>
      <c r="BK34" s="8">
        <f t="shared" si="108"/>
        <v>0.19938258184031374</v>
      </c>
      <c r="BL34" s="8">
        <f t="shared" si="109"/>
        <v>0.11051721781941905</v>
      </c>
      <c r="BM34" s="8">
        <f t="shared" si="110"/>
        <v>0.50543432896619511</v>
      </c>
      <c r="BN34" s="8">
        <f t="shared" si="111"/>
        <v>0.48959012530627899</v>
      </c>
    </row>
    <row r="35" spans="1:66" x14ac:dyDescent="0.25">
      <c r="A35" t="s">
        <v>13</v>
      </c>
      <c r="B35" t="s">
        <v>60</v>
      </c>
      <c r="C35" t="s">
        <v>15</v>
      </c>
      <c r="D35" t="s">
        <v>494</v>
      </c>
      <c r="E35">
        <f>VLOOKUP(A35,home!$A$2:$E$405,3,FALSE)</f>
        <v>1.6432748538011701</v>
      </c>
      <c r="F35">
        <f>VLOOKUP(B35,home!$B$2:$E$405,3,FALSE)</f>
        <v>1.1599999999999999</v>
      </c>
      <c r="G35">
        <f>VLOOKUP(C35,away!$B$2:$E$405,4,FALSE)</f>
        <v>0.49</v>
      </c>
      <c r="H35">
        <f>VLOOKUP(A35,away!$A$2:$E$405,3,FALSE)</f>
        <v>1.45029239766082</v>
      </c>
      <c r="I35">
        <f>VLOOKUP(C35,away!$B$2:$E$405,3,FALSE)</f>
        <v>0.97</v>
      </c>
      <c r="J35">
        <f>VLOOKUP(B35,home!$B$2:$E$405,4,FALSE)</f>
        <v>0.41</v>
      </c>
      <c r="K35" s="3">
        <f t="shared" si="56"/>
        <v>0.934037426900585</v>
      </c>
      <c r="L35" s="3">
        <f t="shared" si="57"/>
        <v>0.57678128654970806</v>
      </c>
      <c r="M35" s="5">
        <f t="shared" si="58"/>
        <v>0.22072919000598187</v>
      </c>
      <c r="N35" s="5">
        <f t="shared" si="59"/>
        <v>0.2061693246750376</v>
      </c>
      <c r="O35" s="5">
        <f t="shared" si="60"/>
        <v>0.12731246619072517</v>
      </c>
      <c r="P35" s="5">
        <f t="shared" si="61"/>
        <v>0.11891460833315266</v>
      </c>
      <c r="Q35" s="5">
        <f t="shared" si="62"/>
        <v>9.6284932762651695E-2</v>
      </c>
      <c r="R35" s="5">
        <f t="shared" si="63"/>
        <v>3.6715724021651332E-2</v>
      </c>
      <c r="S35" s="5">
        <f t="shared" si="64"/>
        <v>1.6015874559504203E-2</v>
      </c>
      <c r="T35" s="5">
        <f t="shared" si="65"/>
        <v>5.5535347394194384E-2</v>
      </c>
      <c r="U35" s="5">
        <f t="shared" si="66"/>
        <v>3.4293860391975212E-2</v>
      </c>
      <c r="V35" s="5">
        <f t="shared" si="67"/>
        <v>9.5870190289876797E-4</v>
      </c>
      <c r="W35" s="5">
        <f t="shared" si="68"/>
        <v>2.9977910282307684E-2</v>
      </c>
      <c r="X35" s="5">
        <f t="shared" si="69"/>
        <v>1.7290697660701147E-2</v>
      </c>
      <c r="Y35" s="5">
        <f t="shared" si="70"/>
        <v>4.9864754210406171E-3</v>
      </c>
      <c r="Z35" s="5">
        <f t="shared" si="71"/>
        <v>7.0589808459373595E-3</v>
      </c>
      <c r="AA35" s="5">
        <f t="shared" si="72"/>
        <v>6.5933523058798451E-3</v>
      </c>
      <c r="AB35" s="5">
        <f t="shared" si="73"/>
        <v>3.0792189112165244E-3</v>
      </c>
      <c r="AC35" s="5">
        <f t="shared" si="74"/>
        <v>3.228041035498227E-5</v>
      </c>
      <c r="AD35" s="5">
        <f t="shared" si="75"/>
        <v>7.0001225459858131E-3</v>
      </c>
      <c r="AE35" s="5">
        <f t="shared" si="76"/>
        <v>4.0375396880793155E-3</v>
      </c>
      <c r="AF35" s="5">
        <f t="shared" si="77"/>
        <v>1.164388667892947E-3</v>
      </c>
      <c r="AG35" s="5">
        <f t="shared" si="78"/>
        <v>2.2386586463706489E-4</v>
      </c>
      <c r="AH35" s="5">
        <f t="shared" si="79"/>
        <v>1.0178720135123741E-3</v>
      </c>
      <c r="AI35" s="5">
        <f t="shared" si="80"/>
        <v>9.5073055641521533E-4</v>
      </c>
      <c r="AJ35" s="5">
        <f t="shared" si="81"/>
        <v>4.4400896129491457E-4</v>
      </c>
      <c r="AK35" s="5">
        <f t="shared" si="82"/>
        <v>1.3824032924290118E-4</v>
      </c>
      <c r="AL35" s="5">
        <f t="shared" si="83"/>
        <v>6.9562387359680655E-7</v>
      </c>
      <c r="AM35" s="5">
        <f t="shared" si="84"/>
        <v>1.3076752901682726E-3</v>
      </c>
      <c r="AN35" s="5">
        <f t="shared" si="85"/>
        <v>7.5424263625251901E-4</v>
      </c>
      <c r="AO35" s="5">
        <f t="shared" si="86"/>
        <v>2.1751651905418566E-4</v>
      </c>
      <c r="AP35" s="5">
        <f t="shared" si="87"/>
        <v>4.1819819235295759E-5</v>
      </c>
      <c r="AQ35" s="5">
        <f t="shared" si="88"/>
        <v>6.0302222854525296E-6</v>
      </c>
      <c r="AR35" s="5">
        <f t="shared" si="89"/>
        <v>1.1741790589932186E-4</v>
      </c>
      <c r="AS35" s="5">
        <f t="shared" si="90"/>
        <v>1.0967271869825761E-4</v>
      </c>
      <c r="AT35" s="5">
        <f t="shared" si="91"/>
        <v>5.1219211987056102E-5</v>
      </c>
      <c r="AU35" s="5">
        <f t="shared" si="92"/>
        <v>1.5946886990755163E-5</v>
      </c>
      <c r="AV35" s="5">
        <f t="shared" si="93"/>
        <v>3.7237473229798405E-6</v>
      </c>
      <c r="AW35" s="5">
        <f t="shared" si="94"/>
        <v>1.0409920620340361E-8</v>
      </c>
      <c r="AX35" s="5">
        <f t="shared" si="95"/>
        <v>2.0356961054170811E-4</v>
      </c>
      <c r="AY35" s="5">
        <f t="shared" si="96"/>
        <v>1.1741514187066943E-4</v>
      </c>
      <c r="AZ35" s="5">
        <f t="shared" si="97"/>
        <v>3.3861428294290597E-5</v>
      </c>
      <c r="BA35" s="5">
        <f t="shared" si="98"/>
        <v>6.5102127253305388E-6</v>
      </c>
      <c r="BB35" s="5">
        <f t="shared" si="99"/>
        <v>9.3874221785710729E-7</v>
      </c>
      <c r="BC35" s="5">
        <f t="shared" si="100"/>
        <v>1.082897888308298E-7</v>
      </c>
      <c r="BD35" s="5">
        <f t="shared" si="101"/>
        <v>1.1287408471430561E-5</v>
      </c>
      <c r="BE35" s="5">
        <f t="shared" si="102"/>
        <v>1.0542861965030866E-5</v>
      </c>
      <c r="BF35" s="5">
        <f t="shared" si="103"/>
        <v>4.9237138309927365E-6</v>
      </c>
      <c r="BG35" s="5">
        <f t="shared" si="104"/>
        <v>1.5329776658317596E-6</v>
      </c>
      <c r="BH35" s="5">
        <f t="shared" si="105"/>
        <v>3.5796462862239035E-7</v>
      </c>
      <c r="BI35" s="5">
        <f t="shared" si="106"/>
        <v>6.6870472127976204E-8</v>
      </c>
      <c r="BJ35" s="8">
        <f t="shared" si="107"/>
        <v>0.42536029287496269</v>
      </c>
      <c r="BK35" s="8">
        <f t="shared" si="108"/>
        <v>0.35676876597763679</v>
      </c>
      <c r="BL35" s="8">
        <f t="shared" si="109"/>
        <v>0.21087216594984584</v>
      </c>
      <c r="BM35" s="8">
        <f t="shared" si="110"/>
        <v>0.19381655492723227</v>
      </c>
      <c r="BN35" s="8">
        <f t="shared" si="111"/>
        <v>0.80612624598920035</v>
      </c>
    </row>
    <row r="36" spans="1:66" x14ac:dyDescent="0.25">
      <c r="A36" t="s">
        <v>16</v>
      </c>
      <c r="B36" t="s">
        <v>322</v>
      </c>
      <c r="C36" t="s">
        <v>18</v>
      </c>
      <c r="D36" t="s">
        <v>494</v>
      </c>
      <c r="E36">
        <f>VLOOKUP(A36,home!$A$2:$E$405,3,FALSE)</f>
        <v>1.6198830409356699</v>
      </c>
      <c r="F36">
        <f>VLOOKUP(B36,home!$B$2:$E$405,3,FALSE)</f>
        <v>1.61</v>
      </c>
      <c r="G36">
        <f>VLOOKUP(C36,away!$B$2:$E$405,4,FALSE)</f>
        <v>0.74</v>
      </c>
      <c r="H36">
        <f>VLOOKUP(A36,away!$A$2:$E$405,3,FALSE)</f>
        <v>1.31578947368421</v>
      </c>
      <c r="I36">
        <f>VLOOKUP(C36,away!$B$2:$E$405,3,FALSE)</f>
        <v>0.56000000000000005</v>
      </c>
      <c r="J36">
        <f>VLOOKUP(B36,home!$B$2:$E$405,4,FALSE)</f>
        <v>0.76</v>
      </c>
      <c r="K36" s="3">
        <f t="shared" si="56"/>
        <v>1.9299286549707573</v>
      </c>
      <c r="L36" s="3">
        <f t="shared" si="57"/>
        <v>0.55999999999999983</v>
      </c>
      <c r="M36" s="5">
        <f t="shared" si="58"/>
        <v>8.291588200017809E-2</v>
      </c>
      <c r="N36" s="5">
        <f t="shared" si="59"/>
        <v>0.16002173662431771</v>
      </c>
      <c r="O36" s="5">
        <f t="shared" si="60"/>
        <v>4.6432893920099708E-2</v>
      </c>
      <c r="P36" s="5">
        <f t="shared" si="61"/>
        <v>8.961217250961788E-2</v>
      </c>
      <c r="Q36" s="5">
        <f t="shared" si="62"/>
        <v>0.15441526746472717</v>
      </c>
      <c r="R36" s="5">
        <f t="shared" si="63"/>
        <v>1.3001210297627915E-2</v>
      </c>
      <c r="S36" s="5">
        <f t="shared" si="64"/>
        <v>2.4212313938469201E-2</v>
      </c>
      <c r="T36" s="5">
        <f t="shared" si="65"/>
        <v>8.6472549780247168E-2</v>
      </c>
      <c r="U36" s="5">
        <f t="shared" si="66"/>
        <v>2.5091408302692998E-2</v>
      </c>
      <c r="V36" s="5">
        <f t="shared" si="67"/>
        <v>2.907522393875529E-3</v>
      </c>
      <c r="W36" s="5">
        <f t="shared" si="68"/>
        <v>9.9336816481716883E-2</v>
      </c>
      <c r="X36" s="5">
        <f t="shared" si="69"/>
        <v>5.5628617229761423E-2</v>
      </c>
      <c r="Y36" s="5">
        <f t="shared" si="70"/>
        <v>1.5576012824333194E-2</v>
      </c>
      <c r="Z36" s="5">
        <f t="shared" si="71"/>
        <v>2.4268925888905435E-3</v>
      </c>
      <c r="AA36" s="5">
        <f t="shared" si="72"/>
        <v>4.6837295498360259E-3</v>
      </c>
      <c r="AB36" s="5">
        <f t="shared" si="73"/>
        <v>4.5196319351809167E-3</v>
      </c>
      <c r="AC36" s="5">
        <f t="shared" si="74"/>
        <v>1.9639587740183446E-4</v>
      </c>
      <c r="AD36" s="5">
        <f t="shared" si="75"/>
        <v>4.7928242155409237E-2</v>
      </c>
      <c r="AE36" s="5">
        <f t="shared" si="76"/>
        <v>2.6839815607029159E-2</v>
      </c>
      <c r="AF36" s="5">
        <f t="shared" si="77"/>
        <v>7.5151483699681621E-3</v>
      </c>
      <c r="AG36" s="5">
        <f t="shared" si="78"/>
        <v>1.4028276957273901E-3</v>
      </c>
      <c r="AH36" s="5">
        <f t="shared" si="79"/>
        <v>3.3976496244467587E-4</v>
      </c>
      <c r="AI36" s="5">
        <f t="shared" si="80"/>
        <v>6.5572213697704307E-4</v>
      </c>
      <c r="AJ36" s="5">
        <f t="shared" si="81"/>
        <v>6.3274847092532785E-4</v>
      </c>
      <c r="AK36" s="5">
        <f t="shared" si="82"/>
        <v>4.0705313514257377E-4</v>
      </c>
      <c r="AL36" s="5">
        <f t="shared" si="83"/>
        <v>8.4902727059566969E-6</v>
      </c>
      <c r="AM36" s="5">
        <f t="shared" si="84"/>
        <v>1.8499617583620329E-2</v>
      </c>
      <c r="AN36" s="5">
        <f t="shared" si="85"/>
        <v>1.0359785846827381E-2</v>
      </c>
      <c r="AO36" s="5">
        <f t="shared" si="86"/>
        <v>2.9007400371116655E-3</v>
      </c>
      <c r="AP36" s="5">
        <f t="shared" si="87"/>
        <v>5.4147147359417751E-4</v>
      </c>
      <c r="AQ36" s="5">
        <f t="shared" si="88"/>
        <v>7.5806006303184793E-5</v>
      </c>
      <c r="AR36" s="5">
        <f t="shared" si="89"/>
        <v>3.8053675793803699E-5</v>
      </c>
      <c r="AS36" s="5">
        <f t="shared" si="90"/>
        <v>7.344087934142883E-5</v>
      </c>
      <c r="AT36" s="5">
        <f t="shared" si="91"/>
        <v>7.0867828743636729E-5</v>
      </c>
      <c r="AU36" s="5">
        <f t="shared" si="92"/>
        <v>4.5589951135968265E-5</v>
      </c>
      <c r="AV36" s="5">
        <f t="shared" si="93"/>
        <v>2.1996338269005462E-5</v>
      </c>
      <c r="AW36" s="5">
        <f t="shared" si="94"/>
        <v>2.5488743130265226E-7</v>
      </c>
      <c r="AX36" s="5">
        <f t="shared" si="95"/>
        <v>5.9504903467716254E-3</v>
      </c>
      <c r="AY36" s="5">
        <f t="shared" si="96"/>
        <v>3.3322745941921088E-3</v>
      </c>
      <c r="AZ36" s="5">
        <f t="shared" si="97"/>
        <v>9.3303688637379016E-4</v>
      </c>
      <c r="BA36" s="5">
        <f t="shared" si="98"/>
        <v>1.7416688545644079E-4</v>
      </c>
      <c r="BB36" s="5">
        <f t="shared" si="99"/>
        <v>2.4383363963901695E-5</v>
      </c>
      <c r="BC36" s="5">
        <f t="shared" si="100"/>
        <v>2.7309367639569901E-6</v>
      </c>
      <c r="BD36" s="5">
        <f t="shared" si="101"/>
        <v>3.5516764074216766E-6</v>
      </c>
      <c r="BE36" s="5">
        <f t="shared" si="102"/>
        <v>6.8544820718666876E-6</v>
      </c>
      <c r="BF36" s="5">
        <f t="shared" si="103"/>
        <v>6.6143306827394238E-6</v>
      </c>
      <c r="BG36" s="5">
        <f t="shared" si="104"/>
        <v>4.2550621060237022E-6</v>
      </c>
      <c r="BH36" s="5">
        <f t="shared" si="105"/>
        <v>2.0529915717738418E-6</v>
      </c>
      <c r="BI36" s="5">
        <f t="shared" si="106"/>
        <v>7.9242545255595794E-7</v>
      </c>
      <c r="BJ36" s="8">
        <f t="shared" si="107"/>
        <v>0.69793153819421627</v>
      </c>
      <c r="BK36" s="8">
        <f t="shared" si="108"/>
        <v>0.20318505158644062</v>
      </c>
      <c r="BL36" s="8">
        <f t="shared" si="109"/>
        <v>9.6038232352503389E-2</v>
      </c>
      <c r="BM36" s="8">
        <f t="shared" si="110"/>
        <v>0.4498505321987214</v>
      </c>
      <c r="BN36" s="8">
        <f t="shared" si="111"/>
        <v>0.54639916281656842</v>
      </c>
    </row>
    <row r="37" spans="1:66" x14ac:dyDescent="0.25">
      <c r="A37" t="s">
        <v>16</v>
      </c>
      <c r="B37" t="s">
        <v>254</v>
      </c>
      <c r="C37" t="s">
        <v>20</v>
      </c>
      <c r="D37" t="s">
        <v>494</v>
      </c>
      <c r="E37">
        <f>VLOOKUP(A37,home!$A$2:$E$405,3,FALSE)</f>
        <v>1.6198830409356699</v>
      </c>
      <c r="F37">
        <f>VLOOKUP(B37,home!$B$2:$E$405,3,FALSE)</f>
        <v>1.05</v>
      </c>
      <c r="G37">
        <f>VLOOKUP(C37,away!$B$2:$E$405,4,FALSE)</f>
        <v>1.58</v>
      </c>
      <c r="H37">
        <f>VLOOKUP(A37,away!$A$2:$E$405,3,FALSE)</f>
        <v>1.31578947368421</v>
      </c>
      <c r="I37">
        <f>VLOOKUP(C37,away!$B$2:$E$405,3,FALSE)</f>
        <v>0.48</v>
      </c>
      <c r="J37">
        <f>VLOOKUP(B37,home!$B$2:$E$405,4,FALSE)</f>
        <v>1.06</v>
      </c>
      <c r="K37" s="3">
        <f t="shared" si="56"/>
        <v>2.6873859649122767</v>
      </c>
      <c r="L37" s="3">
        <f t="shared" si="57"/>
        <v>0.66947368421052611</v>
      </c>
      <c r="M37" s="5">
        <f t="shared" si="58"/>
        <v>3.4844511301216671E-2</v>
      </c>
      <c r="N37" s="5">
        <f t="shared" si="59"/>
        <v>9.3640650625116895E-2</v>
      </c>
      <c r="O37" s="5">
        <f t="shared" si="60"/>
        <v>2.3327483355340836E-2</v>
      </c>
      <c r="P37" s="5">
        <f t="shared" si="61"/>
        <v>6.2689951365867705E-2</v>
      </c>
      <c r="Q37" s="5">
        <f t="shared" si="62"/>
        <v>0.12582428511759661</v>
      </c>
      <c r="R37" s="5">
        <f t="shared" si="63"/>
        <v>7.808568112629876E-3</v>
      </c>
      <c r="S37" s="5">
        <f t="shared" si="64"/>
        <v>2.8196908605499893E-2</v>
      </c>
      <c r="T37" s="5">
        <f t="shared" si="65"/>
        <v>8.4236047720833054E-2</v>
      </c>
      <c r="U37" s="5">
        <f t="shared" si="66"/>
        <v>2.0984636351943073E-2</v>
      </c>
      <c r="V37" s="5">
        <f t="shared" si="67"/>
        <v>5.63666912468454E-3</v>
      </c>
      <c r="W37" s="5">
        <f t="shared" si="68"/>
        <v>0.11271280595671658</v>
      </c>
      <c r="X37" s="5">
        <f t="shared" si="69"/>
        <v>7.5458257461549175E-2</v>
      </c>
      <c r="Y37" s="5">
        <f t="shared" si="70"/>
        <v>2.5258658813444867E-2</v>
      </c>
      <c r="Z37" s="5">
        <f t="shared" si="71"/>
        <v>1.7425436209237198E-3</v>
      </c>
      <c r="AA37" s="5">
        <f t="shared" si="72"/>
        <v>4.6828872701178232E-3</v>
      </c>
      <c r="AB37" s="5">
        <f t="shared" si="73"/>
        <v>6.2923627624905032E-3</v>
      </c>
      <c r="AC37" s="5">
        <f t="shared" si="74"/>
        <v>6.3382025621855863E-4</v>
      </c>
      <c r="AD37" s="5">
        <f t="shared" si="75"/>
        <v>7.5725703198490243E-2</v>
      </c>
      <c r="AE37" s="5">
        <f t="shared" si="76"/>
        <v>5.0696365509726081E-2</v>
      </c>
      <c r="AF37" s="5">
        <f t="shared" si="77"/>
        <v>1.6969941296939878E-2</v>
      </c>
      <c r="AG37" s="5">
        <f t="shared" si="78"/>
        <v>3.7869763736328999E-3</v>
      </c>
      <c r="AH37" s="5">
        <f t="shared" si="79"/>
        <v>2.9164677444933816E-4</v>
      </c>
      <c r="AI37" s="5">
        <f t="shared" si="80"/>
        <v>7.8376744836708781E-4</v>
      </c>
      <c r="AJ37" s="5">
        <f t="shared" si="81"/>
        <v>1.0531428202484097E-3</v>
      </c>
      <c r="AK37" s="5">
        <f t="shared" si="82"/>
        <v>9.4340041139456972E-4</v>
      </c>
      <c r="AL37" s="5">
        <f t="shared" si="83"/>
        <v>4.5613107549200535E-5</v>
      </c>
      <c r="AM37" s="5">
        <f t="shared" si="84"/>
        <v>4.0700838391747055E-2</v>
      </c>
      <c r="AN37" s="5">
        <f t="shared" si="85"/>
        <v>2.7248140228580124E-2</v>
      </c>
      <c r="AO37" s="5">
        <f t="shared" si="86"/>
        <v>9.1209564133562879E-3</v>
      </c>
      <c r="AP37" s="5">
        <f t="shared" si="87"/>
        <v>2.0354134311910878E-3</v>
      </c>
      <c r="AQ37" s="5">
        <f t="shared" si="88"/>
        <v>3.406639321677713E-4</v>
      </c>
      <c r="AR37" s="5">
        <f t="shared" si="89"/>
        <v>3.9049968115742959E-5</v>
      </c>
      <c r="AS37" s="5">
        <f t="shared" si="90"/>
        <v>1.0494233624451953E-4</v>
      </c>
      <c r="AT37" s="5">
        <f t="shared" si="91"/>
        <v>1.4101028077431339E-4</v>
      </c>
      <c r="AU37" s="5">
        <f t="shared" si="92"/>
        <v>1.2631634982040974E-4</v>
      </c>
      <c r="AV37" s="5">
        <f t="shared" si="93"/>
        <v>8.4865196411579622E-5</v>
      </c>
      <c r="AW37" s="5">
        <f t="shared" si="94"/>
        <v>2.279558360462825E-6</v>
      </c>
      <c r="AX37" s="5">
        <f t="shared" si="95"/>
        <v>1.8229810309023965E-2</v>
      </c>
      <c r="AY37" s="5">
        <f t="shared" si="96"/>
        <v>1.2204378270041302E-2</v>
      </c>
      <c r="AZ37" s="5">
        <f t="shared" si="97"/>
        <v>4.0852550419717181E-3</v>
      </c>
      <c r="BA37" s="5">
        <f t="shared" si="98"/>
        <v>9.1165691462947822E-4</v>
      </c>
      <c r="BB37" s="5">
        <f t="shared" si="99"/>
        <v>1.5258257834324941E-4</v>
      </c>
      <c r="BC37" s="5">
        <f t="shared" si="100"/>
        <v>2.0430004173959287E-5</v>
      </c>
      <c r="BD37" s="5">
        <f t="shared" si="101"/>
        <v>4.3571543371250028E-6</v>
      </c>
      <c r="BE37" s="5">
        <f t="shared" si="102"/>
        <v>1.1709355412546386E-5</v>
      </c>
      <c r="BF37" s="5">
        <f t="shared" si="103"/>
        <v>1.5733778696923383E-5</v>
      </c>
      <c r="BG37" s="5">
        <f t="shared" si="104"/>
        <v>1.4094245348382555E-5</v>
      </c>
      <c r="BH37" s="5">
        <f t="shared" si="105"/>
        <v>9.4691692838183545E-6</v>
      </c>
      <c r="BI37" s="5">
        <f t="shared" si="106"/>
        <v>5.0894625265423729E-6</v>
      </c>
      <c r="BJ37" s="8">
        <f t="shared" si="107"/>
        <v>0.77935981758927242</v>
      </c>
      <c r="BK37" s="8">
        <f t="shared" si="108"/>
        <v>0.14425185203107788</v>
      </c>
      <c r="BL37" s="8">
        <f t="shared" si="109"/>
        <v>6.6724532603953432E-2</v>
      </c>
      <c r="BM37" s="8">
        <f t="shared" si="110"/>
        <v>0.63174119725577782</v>
      </c>
      <c r="BN37" s="8">
        <f t="shared" si="111"/>
        <v>0.34813544987776857</v>
      </c>
    </row>
    <row r="38" spans="1:66" x14ac:dyDescent="0.25">
      <c r="A38" t="s">
        <v>16</v>
      </c>
      <c r="B38" t="s">
        <v>256</v>
      </c>
      <c r="C38" t="s">
        <v>253</v>
      </c>
      <c r="D38" t="s">
        <v>494</v>
      </c>
      <c r="E38">
        <f>VLOOKUP(A38,home!$A$2:$E$405,3,FALSE)</f>
        <v>1.6198830409356699</v>
      </c>
      <c r="F38">
        <f>VLOOKUP(B38,home!$B$2:$E$405,3,FALSE)</f>
        <v>0.93</v>
      </c>
      <c r="G38">
        <f>VLOOKUP(C38,away!$B$2:$E$405,4,FALSE)</f>
        <v>1.3</v>
      </c>
      <c r="H38">
        <f>VLOOKUP(A38,away!$A$2:$E$405,3,FALSE)</f>
        <v>1.31578947368421</v>
      </c>
      <c r="I38">
        <f>VLOOKUP(C38,away!$B$2:$E$405,3,FALSE)</f>
        <v>1.1100000000000001</v>
      </c>
      <c r="J38">
        <f>VLOOKUP(B38,home!$B$2:$E$405,4,FALSE)</f>
        <v>0.99</v>
      </c>
      <c r="K38" s="3">
        <f t="shared" si="56"/>
        <v>1.9584385964912252</v>
      </c>
      <c r="L38" s="3">
        <f t="shared" si="57"/>
        <v>1.4459210526315784</v>
      </c>
      <c r="M38" s="5">
        <f t="shared" si="58"/>
        <v>3.3228090908028342E-2</v>
      </c>
      <c r="N38" s="5">
        <f t="shared" si="59"/>
        <v>6.507517572200186E-2</v>
      </c>
      <c r="O38" s="5">
        <f t="shared" si="60"/>
        <v>4.8045196182674117E-2</v>
      </c>
      <c r="P38" s="5">
        <f t="shared" si="61"/>
        <v>9.4093566580141869E-2</v>
      </c>
      <c r="Q38" s="5">
        <f t="shared" si="62"/>
        <v>6.3722867903708597E-2</v>
      </c>
      <c r="R38" s="5">
        <f t="shared" si="63"/>
        <v>3.4734780319171432E-2</v>
      </c>
      <c r="S38" s="5">
        <f t="shared" si="64"/>
        <v>6.6612307763011205E-2</v>
      </c>
      <c r="T38" s="5">
        <f t="shared" si="65"/>
        <v>9.2138236236033372E-2</v>
      </c>
      <c r="U38" s="5">
        <f t="shared" si="66"/>
        <v>6.8025934417709127E-2</v>
      </c>
      <c r="V38" s="5">
        <f t="shared" si="67"/>
        <v>2.0958804715043793E-2</v>
      </c>
      <c r="W38" s="5">
        <f t="shared" si="68"/>
        <v>4.1599107993911602E-2</v>
      </c>
      <c r="X38" s="5">
        <f t="shared" si="69"/>
        <v>6.0149026019091376E-2</v>
      </c>
      <c r="Y38" s="5">
        <f t="shared" si="70"/>
        <v>4.3485371508144403E-2</v>
      </c>
      <c r="Z38" s="5">
        <f t="shared" si="71"/>
        <v>1.6741250040674321E-2</v>
      </c>
      <c r="AA38" s="5">
        <f t="shared" si="72"/>
        <v>3.2786710233166885E-2</v>
      </c>
      <c r="AB38" s="5">
        <f t="shared" si="73"/>
        <v>3.210537938630393E-2</v>
      </c>
      <c r="AC38" s="5">
        <f t="shared" si="74"/>
        <v>3.709377805426906E-3</v>
      </c>
      <c r="AD38" s="5">
        <f t="shared" si="75"/>
        <v>2.0367324668720786E-2</v>
      </c>
      <c r="AE38" s="5">
        <f t="shared" si="76"/>
        <v>2.9449543524285877E-2</v>
      </c>
      <c r="AF38" s="5">
        <f t="shared" si="77"/>
        <v>2.1290857486077459E-2</v>
      </c>
      <c r="AG38" s="5">
        <f t="shared" si="78"/>
        <v>1.0261633022566009E-2</v>
      </c>
      <c r="AH38" s="5">
        <f t="shared" si="79"/>
        <v>6.0516314702950729E-3</v>
      </c>
      <c r="AI38" s="5">
        <f t="shared" si="80"/>
        <v>1.1851748643166812E-2</v>
      </c>
      <c r="AJ38" s="5">
        <f t="shared" si="81"/>
        <v>1.1605460989345199E-2</v>
      </c>
      <c r="AK38" s="5">
        <f t="shared" si="82"/>
        <v>7.5761942438689594E-3</v>
      </c>
      <c r="AL38" s="5">
        <f t="shared" si="83"/>
        <v>4.2016086746832269E-4</v>
      </c>
      <c r="AM38" s="5">
        <f t="shared" si="84"/>
        <v>7.9776309476981278E-3</v>
      </c>
      <c r="AN38" s="5">
        <f t="shared" si="85"/>
        <v>1.1535024537401935E-2</v>
      </c>
      <c r="AO38" s="5">
        <f t="shared" si="86"/>
        <v>8.3393674106256466E-3</v>
      </c>
      <c r="AP38" s="5">
        <f t="shared" si="87"/>
        <v>4.0193556348844363E-3</v>
      </c>
      <c r="AQ38" s="5">
        <f t="shared" si="88"/>
        <v>1.4529177326231941E-3</v>
      </c>
      <c r="AR38" s="5">
        <f t="shared" si="89"/>
        <v>1.7500362691334865E-3</v>
      </c>
      <c r="AS38" s="5">
        <f t="shared" si="90"/>
        <v>3.4273385747305256E-3</v>
      </c>
      <c r="AT38" s="5">
        <f t="shared" si="91"/>
        <v>3.3561160739977438E-3</v>
      </c>
      <c r="AU38" s="5">
        <f t="shared" si="92"/>
        <v>2.1909157512072608E-3</v>
      </c>
      <c r="AV38" s="5">
        <f t="shared" si="93"/>
        <v>1.0726934922062165E-3</v>
      </c>
      <c r="AW38" s="5">
        <f t="shared" si="94"/>
        <v>3.3049709077418562E-5</v>
      </c>
      <c r="AX38" s="5">
        <f t="shared" si="95"/>
        <v>2.6039500594224794E-3</v>
      </c>
      <c r="AY38" s="5">
        <f t="shared" si="96"/>
        <v>3.765106210920213E-3</v>
      </c>
      <c r="AZ38" s="5">
        <f t="shared" si="97"/>
        <v>2.7220231678817242E-3</v>
      </c>
      <c r="BA38" s="5">
        <f t="shared" si="98"/>
        <v>1.3119435347303614E-3</v>
      </c>
      <c r="BB38" s="5">
        <f t="shared" si="99"/>
        <v>4.7424169418262997E-4</v>
      </c>
      <c r="BC38" s="5">
        <f t="shared" si="100"/>
        <v>1.371432099308662E-4</v>
      </c>
      <c r="BD38" s="5">
        <f t="shared" si="101"/>
        <v>4.2173571406815477E-4</v>
      </c>
      <c r="BE38" s="5">
        <f t="shared" si="102"/>
        <v>8.2594349994986166E-4</v>
      </c>
      <c r="BF38" s="5">
        <f t="shared" si="103"/>
        <v>8.0877981441142884E-4</v>
      </c>
      <c r="BG38" s="5">
        <f t="shared" si="104"/>
        <v>5.2798186820211736E-4</v>
      </c>
      <c r="BH38" s="5">
        <f t="shared" si="105"/>
        <v>2.5850501723364248E-4</v>
      </c>
      <c r="BI38" s="5">
        <f t="shared" si="106"/>
        <v>1.0125324062739893E-4</v>
      </c>
      <c r="BJ38" s="8">
        <f t="shared" si="107"/>
        <v>0.49187784822484287</v>
      </c>
      <c r="BK38" s="8">
        <f t="shared" si="108"/>
        <v>0.22278741485004064</v>
      </c>
      <c r="BL38" s="8">
        <f t="shared" si="109"/>
        <v>0.2675243352014694</v>
      </c>
      <c r="BM38" s="8">
        <f t="shared" si="110"/>
        <v>0.65629911419945852</v>
      </c>
      <c r="BN38" s="8">
        <f t="shared" si="111"/>
        <v>0.3388996776157262</v>
      </c>
    </row>
    <row r="39" spans="1:66" x14ac:dyDescent="0.25">
      <c r="A39" t="s">
        <v>69</v>
      </c>
      <c r="B39" t="s">
        <v>381</v>
      </c>
      <c r="C39" t="s">
        <v>325</v>
      </c>
      <c r="D39" t="s">
        <v>494</v>
      </c>
      <c r="E39">
        <f>VLOOKUP(A39,home!$A$2:$E$405,3,FALSE)</f>
        <v>1.3317073170731699</v>
      </c>
      <c r="F39">
        <f>VLOOKUP(B39,home!$B$2:$E$405,3,FALSE)</f>
        <v>1.2</v>
      </c>
      <c r="G39">
        <f>VLOOKUP(C39,away!$B$2:$E$405,4,FALSE)</f>
        <v>1.1599999999999999</v>
      </c>
      <c r="H39">
        <f>VLOOKUP(A39,away!$A$2:$E$405,3,FALSE)</f>
        <v>1.3707317073170699</v>
      </c>
      <c r="I39">
        <f>VLOOKUP(C39,away!$B$2:$E$405,3,FALSE)</f>
        <v>0.68</v>
      </c>
      <c r="J39">
        <f>VLOOKUP(B39,home!$B$2:$E$405,4,FALSE)</f>
        <v>1.0900000000000001</v>
      </c>
      <c r="K39" s="3">
        <f t="shared" si="56"/>
        <v>1.8537365853658523</v>
      </c>
      <c r="L39" s="3">
        <f t="shared" si="57"/>
        <v>1.0159863414634123</v>
      </c>
      <c r="M39" s="5">
        <f t="shared" si="58"/>
        <v>5.6714638507788011E-2</v>
      </c>
      <c r="N39" s="5">
        <f t="shared" si="59"/>
        <v>0.10513400032768562</v>
      </c>
      <c r="O39" s="5">
        <f t="shared" si="60"/>
        <v>5.7621298084947502E-2</v>
      </c>
      <c r="P39" s="5">
        <f t="shared" si="61"/>
        <v>0.10681470835633849</v>
      </c>
      <c r="Q39" s="5">
        <f t="shared" si="62"/>
        <v>9.7445371386648189E-2</v>
      </c>
      <c r="R39" s="5">
        <f t="shared" si="63"/>
        <v>2.9271225915849262E-2</v>
      </c>
      <c r="S39" s="5">
        <f t="shared" si="64"/>
        <v>5.0292932395588325E-2</v>
      </c>
      <c r="T39" s="5">
        <f t="shared" si="65"/>
        <v>9.9003166367664167E-2</v>
      </c>
      <c r="U39" s="5">
        <f t="shared" si="66"/>
        <v>5.4261142378718853E-2</v>
      </c>
      <c r="V39" s="5">
        <f t="shared" si="67"/>
        <v>1.0524472551556184E-2</v>
      </c>
      <c r="W39" s="5">
        <f t="shared" si="68"/>
        <v>6.0212683337997529E-2</v>
      </c>
      <c r="X39" s="5">
        <f t="shared" si="69"/>
        <v>6.1175263854267074E-2</v>
      </c>
      <c r="Y39" s="5">
        <f t="shared" si="70"/>
        <v>3.1076616255677859E-2</v>
      </c>
      <c r="Z39" s="5">
        <f t="shared" si="71"/>
        <v>9.9130552427975707E-3</v>
      </c>
      <c r="AA39" s="5">
        <f t="shared" si="72"/>
        <v>1.8376193176326629E-2</v>
      </c>
      <c r="AB39" s="5">
        <f t="shared" si="73"/>
        <v>1.7032310795353504E-2</v>
      </c>
      <c r="AC39" s="5">
        <f t="shared" si="74"/>
        <v>1.2388429334302218E-3</v>
      </c>
      <c r="AD39" s="5">
        <f t="shared" si="75"/>
        <v>2.7904613501673715E-2</v>
      </c>
      <c r="AE39" s="5">
        <f t="shared" si="76"/>
        <v>2.8350706181516017E-2</v>
      </c>
      <c r="AF39" s="5">
        <f t="shared" si="77"/>
        <v>1.44019651256313E-2</v>
      </c>
      <c r="AG39" s="5">
        <f t="shared" si="78"/>
        <v>4.8773999526245991E-3</v>
      </c>
      <c r="AH39" s="5">
        <f t="shared" si="79"/>
        <v>2.5178821822136508E-3</v>
      </c>
      <c r="AI39" s="5">
        <f t="shared" si="80"/>
        <v>4.6674903188102532E-3</v>
      </c>
      <c r="AJ39" s="5">
        <f t="shared" si="81"/>
        <v>4.3261487829097467E-3</v>
      </c>
      <c r="AK39" s="5">
        <f t="shared" si="82"/>
        <v>2.6731800908719179E-3</v>
      </c>
      <c r="AL39" s="5">
        <f t="shared" si="83"/>
        <v>9.3328036722292753E-5</v>
      </c>
      <c r="AM39" s="5">
        <f t="shared" si="84"/>
        <v>1.0345560589709292E-2</v>
      </c>
      <c r="AN39" s="5">
        <f t="shared" si="85"/>
        <v>1.0510948253926806E-2</v>
      </c>
      <c r="AO39" s="5">
        <f t="shared" si="86"/>
        <v>5.3394899309091668E-3</v>
      </c>
      <c r="AP39" s="5">
        <f t="shared" si="87"/>
        <v>1.8082829467283776E-3</v>
      </c>
      <c r="AQ39" s="5">
        <f t="shared" si="88"/>
        <v>4.5929769384431068E-4</v>
      </c>
      <c r="AR39" s="5">
        <f t="shared" si="89"/>
        <v>5.116267813086321E-4</v>
      </c>
      <c r="AS39" s="5">
        <f t="shared" si="90"/>
        <v>9.4842128256478523E-4</v>
      </c>
      <c r="AT39" s="5">
        <f t="shared" si="91"/>
        <v>8.7906161491497375E-4</v>
      </c>
      <c r="AU39" s="5">
        <f t="shared" si="92"/>
        <v>5.4318289211955858E-4</v>
      </c>
      <c r="AV39" s="5">
        <f t="shared" si="93"/>
        <v>2.5172949991671459E-4</v>
      </c>
      <c r="AW39" s="5">
        <f t="shared" si="94"/>
        <v>4.8825367401949236E-6</v>
      </c>
      <c r="AX39" s="5">
        <f t="shared" si="95"/>
        <v>3.1963240268772087E-3</v>
      </c>
      <c r="AY39" s="5">
        <f t="shared" si="96"/>
        <v>3.2474215541985771E-3</v>
      </c>
      <c r="AZ39" s="5">
        <f t="shared" si="97"/>
        <v>1.6496679720198199E-3</v>
      </c>
      <c r="BA39" s="5">
        <f t="shared" si="98"/>
        <v>5.5868004250726115E-4</v>
      </c>
      <c r="BB39" s="5">
        <f t="shared" si="99"/>
        <v>1.4190282310889399E-4</v>
      </c>
      <c r="BC39" s="5">
        <f t="shared" si="100"/>
        <v>2.8834266018747E-5</v>
      </c>
      <c r="BD39" s="5">
        <f t="shared" si="101"/>
        <v>8.6634303622743034E-5</v>
      </c>
      <c r="BE39" s="5">
        <f t="shared" si="102"/>
        <v>1.6059717817317213E-4</v>
      </c>
      <c r="BF39" s="5">
        <f t="shared" si="103"/>
        <v>1.4885243234306379E-4</v>
      </c>
      <c r="BG39" s="5">
        <f t="shared" si="104"/>
        <v>9.1977733218344239E-5</v>
      </c>
      <c r="BH39" s="5">
        <f t="shared" si="105"/>
        <v>4.2625622276466181E-5</v>
      </c>
      <c r="BI39" s="5">
        <f t="shared" si="106"/>
        <v>1.5803335097574195E-5</v>
      </c>
      <c r="BJ39" s="8">
        <f t="shared" si="107"/>
        <v>0.56686819639123454</v>
      </c>
      <c r="BK39" s="8">
        <f t="shared" si="108"/>
        <v>0.22892634433562212</v>
      </c>
      <c r="BL39" s="8">
        <f t="shared" si="109"/>
        <v>0.19442738440155735</v>
      </c>
      <c r="BM39" s="8">
        <f t="shared" si="110"/>
        <v>0.5438911987744961</v>
      </c>
      <c r="BN39" s="8">
        <f t="shared" si="111"/>
        <v>0.45300124257925706</v>
      </c>
    </row>
    <row r="40" spans="1:66" x14ac:dyDescent="0.25">
      <c r="A40" t="s">
        <v>69</v>
      </c>
      <c r="B40" t="s">
        <v>263</v>
      </c>
      <c r="C40" t="s">
        <v>70</v>
      </c>
      <c r="D40" t="s">
        <v>494</v>
      </c>
      <c r="E40">
        <f>VLOOKUP(A40,home!$A$2:$E$405,3,FALSE)</f>
        <v>1.3317073170731699</v>
      </c>
      <c r="F40">
        <f>VLOOKUP(B40,home!$B$2:$E$405,3,FALSE)</f>
        <v>0.96</v>
      </c>
      <c r="G40">
        <f>VLOOKUP(C40,away!$B$2:$E$405,4,FALSE)</f>
        <v>1.1599999999999999</v>
      </c>
      <c r="H40">
        <f>VLOOKUP(A40,away!$A$2:$E$405,3,FALSE)</f>
        <v>1.3707317073170699</v>
      </c>
      <c r="I40">
        <f>VLOOKUP(C40,away!$B$2:$E$405,3,FALSE)</f>
        <v>0.61</v>
      </c>
      <c r="J40">
        <f>VLOOKUP(B40,home!$B$2:$E$405,4,FALSE)</f>
        <v>1.19</v>
      </c>
      <c r="K40" s="3">
        <f t="shared" si="56"/>
        <v>1.4829892682926817</v>
      </c>
      <c r="L40" s="3">
        <f t="shared" si="57"/>
        <v>0.9950141463414609</v>
      </c>
      <c r="M40" s="5">
        <f t="shared" si="58"/>
        <v>8.3910593117079643E-2</v>
      </c>
      <c r="N40" s="5">
        <f t="shared" si="59"/>
        <v>0.12443850908870288</v>
      </c>
      <c r="O40" s="5">
        <f t="shared" si="60"/>
        <v>8.3492227179396666E-2</v>
      </c>
      <c r="P40" s="5">
        <f t="shared" si="61"/>
        <v>0.12381807689289982</v>
      </c>
      <c r="Q40" s="5">
        <f t="shared" si="62"/>
        <v>9.2270486770443874E-2</v>
      </c>
      <c r="R40" s="5">
        <f t="shared" si="63"/>
        <v>4.1537973576527346E-2</v>
      </c>
      <c r="S40" s="5">
        <f t="shared" si="64"/>
        <v>4.5676343105050435E-2</v>
      </c>
      <c r="T40" s="5">
        <f t="shared" si="65"/>
        <v>9.1810439626404269E-2</v>
      </c>
      <c r="U40" s="5">
        <f t="shared" si="66"/>
        <v>6.1600369040615034E-2</v>
      </c>
      <c r="V40" s="5">
        <f t="shared" si="67"/>
        <v>7.4888663605141691E-3</v>
      </c>
      <c r="W40" s="5">
        <f t="shared" si="68"/>
        <v>4.5612047220236672E-2</v>
      </c>
      <c r="X40" s="5">
        <f t="shared" si="69"/>
        <v>4.5384632227730197E-2</v>
      </c>
      <c r="Y40" s="5">
        <f t="shared" si="70"/>
        <v>2.2579175546548057E-2</v>
      </c>
      <c r="Z40" s="5">
        <f t="shared" si="71"/>
        <v>1.3776957106334174E-2</v>
      </c>
      <c r="AA40" s="5">
        <f t="shared" si="72"/>
        <v>2.043107953842218E-2</v>
      </c>
      <c r="AB40" s="5">
        <f t="shared" si="73"/>
        <v>1.5149535847557146E-2</v>
      </c>
      <c r="AC40" s="5">
        <f t="shared" si="74"/>
        <v>6.9065850062950478E-4</v>
      </c>
      <c r="AD40" s="5">
        <f t="shared" si="75"/>
        <v>1.691054413311752E-2</v>
      </c>
      <c r="AE40" s="5">
        <f t="shared" si="76"/>
        <v>1.6826230634783529E-2</v>
      </c>
      <c r="AF40" s="5">
        <f t="shared" si="77"/>
        <v>8.3711687556068341E-3</v>
      </c>
      <c r="AG40" s="5">
        <f t="shared" si="78"/>
        <v>2.7764771110801484E-3</v>
      </c>
      <c r="AH40" s="5">
        <f t="shared" si="79"/>
        <v>3.4270668035855049E-3</v>
      </c>
      <c r="AI40" s="5">
        <f t="shared" si="80"/>
        <v>5.0823032914394072E-3</v>
      </c>
      <c r="AJ40" s="5">
        <f t="shared" si="81"/>
        <v>3.7685006197066082E-3</v>
      </c>
      <c r="AK40" s="5">
        <f t="shared" si="82"/>
        <v>1.8628819921930721E-3</v>
      </c>
      <c r="AL40" s="5">
        <f t="shared" si="83"/>
        <v>4.0765297520116081E-5</v>
      </c>
      <c r="AM40" s="5">
        <f t="shared" si="84"/>
        <v>5.0156310940806083E-3</v>
      </c>
      <c r="AN40" s="5">
        <f t="shared" si="85"/>
        <v>4.990623891440304E-3</v>
      </c>
      <c r="AO40" s="5">
        <f t="shared" si="86"/>
        <v>2.4828706855263868E-3</v>
      </c>
      <c r="AP40" s="5">
        <f t="shared" si="87"/>
        <v>8.2349715187842538E-4</v>
      </c>
      <c r="AQ40" s="5">
        <f t="shared" si="88"/>
        <v>2.048478288977339E-4</v>
      </c>
      <c r="AR40" s="5">
        <f t="shared" si="89"/>
        <v>6.8199599000495824E-4</v>
      </c>
      <c r="AS40" s="5">
        <f t="shared" si="90"/>
        <v>1.0113927341959962E-3</v>
      </c>
      <c r="AT40" s="5">
        <f t="shared" si="91"/>
        <v>7.4994228542092764E-4</v>
      </c>
      <c r="AU40" s="5">
        <f t="shared" si="92"/>
        <v>3.7071878703937407E-4</v>
      </c>
      <c r="AV40" s="5">
        <f t="shared" si="93"/>
        <v>1.3744299568346806E-4</v>
      </c>
      <c r="AW40" s="5">
        <f t="shared" si="94"/>
        <v>1.670918929371304E-6</v>
      </c>
      <c r="AX40" s="5">
        <f t="shared" si="95"/>
        <v>1.239687847706103E-3</v>
      </c>
      <c r="AY40" s="5">
        <f t="shared" si="96"/>
        <v>1.233506945515171E-3</v>
      </c>
      <c r="AZ40" s="5">
        <f t="shared" si="97"/>
        <v>6.1367843019902038E-4</v>
      </c>
      <c r="BA40" s="5">
        <f t="shared" si="98"/>
        <v>2.0353957311754873E-4</v>
      </c>
      <c r="BB40" s="5">
        <f t="shared" si="99"/>
        <v>5.0631188648065766E-5</v>
      </c>
      <c r="BC40" s="5">
        <f t="shared" si="100"/>
        <v>1.0075749790181729E-5</v>
      </c>
      <c r="BD40" s="5">
        <f t="shared" si="101"/>
        <v>1.1309927630051381E-4</v>
      </c>
      <c r="BE40" s="5">
        <f t="shared" si="102"/>
        <v>1.6772501300533081E-4</v>
      </c>
      <c r="BF40" s="5">
        <f t="shared" si="103"/>
        <v>1.2436719715557806E-4</v>
      </c>
      <c r="BG40" s="5">
        <f t="shared" si="104"/>
        <v>6.1478406236454086E-5</v>
      </c>
      <c r="BH40" s="5">
        <f t="shared" si="105"/>
        <v>2.2792954170099836E-5</v>
      </c>
      <c r="BI40" s="5">
        <f t="shared" si="106"/>
        <v>6.760341285388994E-6</v>
      </c>
      <c r="BJ40" s="8">
        <f t="shared" si="107"/>
        <v>0.48384830150145347</v>
      </c>
      <c r="BK40" s="8">
        <f t="shared" si="108"/>
        <v>0.26285881021920882</v>
      </c>
      <c r="BL40" s="8">
        <f t="shared" si="109"/>
        <v>0.23979965386994109</v>
      </c>
      <c r="BM40" s="8">
        <f t="shared" si="110"/>
        <v>0.4495840200453014</v>
      </c>
      <c r="BN40" s="8">
        <f t="shared" si="111"/>
        <v>0.54946786662505021</v>
      </c>
    </row>
    <row r="41" spans="1:66" x14ac:dyDescent="0.25">
      <c r="A41" t="s">
        <v>69</v>
      </c>
      <c r="B41" t="s">
        <v>262</v>
      </c>
      <c r="C41" t="s">
        <v>258</v>
      </c>
      <c r="D41" t="s">
        <v>494</v>
      </c>
      <c r="E41">
        <f>VLOOKUP(A41,home!$A$2:$E$405,3,FALSE)</f>
        <v>1.3317073170731699</v>
      </c>
      <c r="F41">
        <f>VLOOKUP(B41,home!$B$2:$E$405,3,FALSE)</f>
        <v>1.5</v>
      </c>
      <c r="G41">
        <f>VLOOKUP(C41,away!$B$2:$E$405,4,FALSE)</f>
        <v>1.3</v>
      </c>
      <c r="H41">
        <f>VLOOKUP(A41,away!$A$2:$E$405,3,FALSE)</f>
        <v>1.3707317073170699</v>
      </c>
      <c r="I41">
        <f>VLOOKUP(C41,away!$B$2:$E$405,3,FALSE)</f>
        <v>0.41</v>
      </c>
      <c r="J41">
        <f>VLOOKUP(B41,home!$B$2:$E$405,4,FALSE)</f>
        <v>0.46</v>
      </c>
      <c r="K41" s="3">
        <f t="shared" si="56"/>
        <v>2.5968292682926815</v>
      </c>
      <c r="L41" s="3">
        <f t="shared" si="57"/>
        <v>0.25851999999999936</v>
      </c>
      <c r="M41" s="5">
        <f t="shared" si="58"/>
        <v>5.7535722207674174E-2</v>
      </c>
      <c r="N41" s="5">
        <f t="shared" si="59"/>
        <v>0.14941044740124548</v>
      </c>
      <c r="O41" s="5">
        <f t="shared" si="60"/>
        <v>1.4874134905127893E-2</v>
      </c>
      <c r="P41" s="5">
        <f t="shared" si="61"/>
        <v>3.8625588862169893E-2</v>
      </c>
      <c r="Q41" s="5">
        <f t="shared" si="62"/>
        <v>0.19399671140012933</v>
      </c>
      <c r="R41" s="5">
        <f t="shared" si="63"/>
        <v>1.9226306778368266E-3</v>
      </c>
      <c r="S41" s="5">
        <f t="shared" si="64"/>
        <v>6.4826513759758952E-3</v>
      </c>
      <c r="T41" s="5">
        <f t="shared" si="65"/>
        <v>5.0152029831161314E-2</v>
      </c>
      <c r="U41" s="5">
        <f t="shared" si="66"/>
        <v>4.9927436163240682E-3</v>
      </c>
      <c r="V41" s="5">
        <f t="shared" si="67"/>
        <v>4.8355703046037713E-4</v>
      </c>
      <c r="W41" s="5">
        <f t="shared" si="68"/>
        <v>0.16792544603879478</v>
      </c>
      <c r="X41" s="5">
        <f t="shared" si="69"/>
        <v>4.3412086309949124E-2</v>
      </c>
      <c r="Y41" s="5">
        <f t="shared" si="70"/>
        <v>5.6114462764240095E-3</v>
      </c>
      <c r="Z41" s="5">
        <f t="shared" si="71"/>
        <v>1.6567949427812506E-4</v>
      </c>
      <c r="AA41" s="5">
        <f t="shared" si="72"/>
        <v>4.3024135989736494E-4</v>
      </c>
      <c r="AB41" s="5">
        <f t="shared" si="73"/>
        <v>5.5863167790576145E-4</v>
      </c>
      <c r="AC41" s="5">
        <f t="shared" si="74"/>
        <v>2.0289215913721335E-5</v>
      </c>
      <c r="AD41" s="5">
        <f t="shared" si="75"/>
        <v>0.10901842829116137</v>
      </c>
      <c r="AE41" s="5">
        <f t="shared" si="76"/>
        <v>2.8183444081830971E-2</v>
      </c>
      <c r="AF41" s="5">
        <f t="shared" si="77"/>
        <v>3.6429919820174625E-3</v>
      </c>
      <c r="AG41" s="5">
        <f t="shared" si="78"/>
        <v>3.1392876239705065E-4</v>
      </c>
      <c r="AH41" s="5">
        <f t="shared" si="79"/>
        <v>1.0707865715195197E-5</v>
      </c>
      <c r="AI41" s="5">
        <f t="shared" si="80"/>
        <v>2.780649909016663E-5</v>
      </c>
      <c r="AJ41" s="5">
        <f t="shared" si="81"/>
        <v>3.6104365343049276E-5</v>
      </c>
      <c r="AK41" s="5">
        <f t="shared" si="82"/>
        <v>3.1252290878654095E-5</v>
      </c>
      <c r="AL41" s="5">
        <f t="shared" si="83"/>
        <v>5.4483224136163999E-7</v>
      </c>
      <c r="AM41" s="5">
        <f t="shared" si="84"/>
        <v>5.6620449073950932E-2</v>
      </c>
      <c r="AN41" s="5">
        <f t="shared" si="85"/>
        <v>1.4637518494597759E-2</v>
      </c>
      <c r="AO41" s="5">
        <f t="shared" si="86"/>
        <v>1.8920456406117017E-3</v>
      </c>
      <c r="AP41" s="5">
        <f t="shared" si="87"/>
        <v>1.6304387967031197E-4</v>
      </c>
      <c r="AQ41" s="5">
        <f t="shared" si="88"/>
        <v>1.0537525943092237E-5</v>
      </c>
      <c r="AR41" s="5">
        <f t="shared" si="89"/>
        <v>5.5363948893845149E-7</v>
      </c>
      <c r="AS41" s="5">
        <f t="shared" si="90"/>
        <v>1.4377072289579729E-6</v>
      </c>
      <c r="AT41" s="5">
        <f t="shared" si="91"/>
        <v>1.8667401056970164E-6</v>
      </c>
      <c r="AU41" s="5">
        <f t="shared" si="92"/>
        <v>1.6158684475899284E-6</v>
      </c>
      <c r="AV41" s="5">
        <f t="shared" si="93"/>
        <v>1.0490336196030461E-6</v>
      </c>
      <c r="AW41" s="5">
        <f t="shared" si="94"/>
        <v>1.0160096751008962E-8</v>
      </c>
      <c r="AX41" s="5">
        <f t="shared" si="95"/>
        <v>2.4505606556518508E-2</v>
      </c>
      <c r="AY41" s="5">
        <f t="shared" si="96"/>
        <v>6.3351894069911497E-3</v>
      </c>
      <c r="AZ41" s="5">
        <f t="shared" si="97"/>
        <v>8.1888658274767391E-4</v>
      </c>
      <c r="BA41" s="5">
        <f t="shared" si="98"/>
        <v>7.0566186457309379E-5</v>
      </c>
      <c r="BB41" s="5">
        <f t="shared" si="99"/>
        <v>4.5606926307358946E-6</v>
      </c>
      <c r="BC41" s="5">
        <f t="shared" si="100"/>
        <v>2.3580605177956824E-7</v>
      </c>
      <c r="BD41" s="5">
        <f t="shared" si="101"/>
        <v>2.385448011339466E-8</v>
      </c>
      <c r="BE41" s="5">
        <f t="shared" si="102"/>
        <v>6.1946012138368968E-8</v>
      </c>
      <c r="BF41" s="5">
        <f t="shared" si="103"/>
        <v>8.0431608687465158E-8</v>
      </c>
      <c r="BG41" s="5">
        <f t="shared" si="104"/>
        <v>6.9622385178491144E-8</v>
      </c>
      <c r="BH41" s="5">
        <f t="shared" si="105"/>
        <v>4.5199361889963084E-8</v>
      </c>
      <c r="BI41" s="5">
        <f t="shared" si="106"/>
        <v>2.347500517280178E-8</v>
      </c>
      <c r="BJ41" s="8">
        <f t="shared" si="107"/>
        <v>0.85672560022128164</v>
      </c>
      <c r="BK41" s="8">
        <f t="shared" si="108"/>
        <v>0.10948354293142659</v>
      </c>
      <c r="BL41" s="8">
        <f t="shared" si="109"/>
        <v>2.2891080775862951E-2</v>
      </c>
      <c r="BM41" s="8">
        <f t="shared" si="110"/>
        <v>0.52656548872177156</v>
      </c>
      <c r="BN41" s="8">
        <f t="shared" si="111"/>
        <v>0.45636523545418362</v>
      </c>
    </row>
    <row r="42" spans="1:66" x14ac:dyDescent="0.25">
      <c r="A42" t="s">
        <v>69</v>
      </c>
      <c r="B42" t="s">
        <v>71</v>
      </c>
      <c r="C42" t="s">
        <v>76</v>
      </c>
      <c r="D42" t="s">
        <v>494</v>
      </c>
      <c r="E42">
        <f>VLOOKUP(A42,home!$A$2:$E$405,3,FALSE)</f>
        <v>1.3317073170731699</v>
      </c>
      <c r="F42">
        <f>VLOOKUP(B42,home!$B$2:$E$405,3,FALSE)</f>
        <v>0.48</v>
      </c>
      <c r="G42">
        <f>VLOOKUP(C42,away!$B$2:$E$405,4,FALSE)</f>
        <v>1.05</v>
      </c>
      <c r="H42">
        <f>VLOOKUP(A42,away!$A$2:$E$405,3,FALSE)</f>
        <v>1.3707317073170699</v>
      </c>
      <c r="I42">
        <f>VLOOKUP(C42,away!$B$2:$E$405,3,FALSE)</f>
        <v>0.75</v>
      </c>
      <c r="J42">
        <f>VLOOKUP(B42,home!$B$2:$E$405,4,FALSE)</f>
        <v>2.06</v>
      </c>
      <c r="K42" s="3">
        <f t="shared" si="56"/>
        <v>0.6711804878048776</v>
      </c>
      <c r="L42" s="3">
        <f t="shared" si="57"/>
        <v>2.1177804878048732</v>
      </c>
      <c r="M42" s="5">
        <f t="shared" si="58"/>
        <v>6.1485065220123883E-2</v>
      </c>
      <c r="N42" s="5">
        <f t="shared" si="59"/>
        <v>4.126757606715746E-2</v>
      </c>
      <c r="O42" s="5">
        <f t="shared" si="60"/>
        <v>0.1302118714145884</v>
      </c>
      <c r="P42" s="5">
        <f t="shared" si="61"/>
        <v>8.7395667374029429E-2</v>
      </c>
      <c r="Q42" s="5">
        <f t="shared" si="62"/>
        <v>1.3848995917639816E-2</v>
      </c>
      <c r="R42" s="5">
        <f t="shared" si="63"/>
        <v>0.13788008028118623</v>
      </c>
      <c r="S42" s="5">
        <f t="shared" si="64"/>
        <v>3.1056333145321673E-2</v>
      </c>
      <c r="T42" s="5">
        <f t="shared" si="65"/>
        <v>2.9329133330066946E-2</v>
      </c>
      <c r="U42" s="5">
        <f t="shared" si="66"/>
        <v>9.2542419541702253E-2</v>
      </c>
      <c r="V42" s="5">
        <f t="shared" si="67"/>
        <v>4.904874869853821E-3</v>
      </c>
      <c r="W42" s="5">
        <f t="shared" si="68"/>
        <v>3.0983919452030845E-3</v>
      </c>
      <c r="X42" s="5">
        <f t="shared" si="69"/>
        <v>6.5617140051228776E-3</v>
      </c>
      <c r="Y42" s="5">
        <f t="shared" si="70"/>
        <v>6.9481349433025991E-3</v>
      </c>
      <c r="Z42" s="5">
        <f t="shared" si="71"/>
        <v>9.7333247892155222E-2</v>
      </c>
      <c r="AA42" s="5">
        <f t="shared" si="72"/>
        <v>6.5328176799889809E-2</v>
      </c>
      <c r="AB42" s="5">
        <f t="shared" si="73"/>
        <v>2.1923498785976662E-2</v>
      </c>
      <c r="AC42" s="5">
        <f t="shared" si="74"/>
        <v>4.3574078833444069E-4</v>
      </c>
      <c r="AD42" s="5">
        <f t="shared" si="75"/>
        <v>5.1989505429802726E-4</v>
      </c>
      <c r="AE42" s="5">
        <f t="shared" si="76"/>
        <v>1.1010236016986172E-3</v>
      </c>
      <c r="AF42" s="5">
        <f t="shared" si="77"/>
        <v>1.1658631501449881E-3</v>
      </c>
      <c r="AG42" s="5">
        <f t="shared" si="78"/>
        <v>8.2301407694259309E-4</v>
      </c>
      <c r="AH42" s="5">
        <f t="shared" si="79"/>
        <v>5.1532613300170303E-2</v>
      </c>
      <c r="AI42" s="5">
        <f t="shared" si="80"/>
        <v>3.4587684532668424E-2</v>
      </c>
      <c r="AJ42" s="5">
        <f t="shared" si="81"/>
        <v>1.1607289488338805E-2</v>
      </c>
      <c r="AK42" s="5">
        <f t="shared" si="82"/>
        <v>2.5968620736252232E-3</v>
      </c>
      <c r="AL42" s="5">
        <f t="shared" si="83"/>
        <v>2.477470381611309E-5</v>
      </c>
      <c r="AM42" s="5">
        <f t="shared" si="84"/>
        <v>6.9788683230218674E-5</v>
      </c>
      <c r="AN42" s="5">
        <f t="shared" si="85"/>
        <v>1.4779711161455228E-4</v>
      </c>
      <c r="AO42" s="5">
        <f t="shared" si="86"/>
        <v>1.5650091956560892E-4</v>
      </c>
      <c r="AP42" s="5">
        <f t="shared" si="87"/>
        <v>1.1047819792652216E-4</v>
      </c>
      <c r="AQ42" s="5">
        <f t="shared" si="88"/>
        <v>5.849214297415838E-5</v>
      </c>
      <c r="AR42" s="5">
        <f t="shared" si="89"/>
        <v>2.1826952586538901E-2</v>
      </c>
      <c r="AS42" s="5">
        <f t="shared" si="90"/>
        <v>1.4649824684327113E-2</v>
      </c>
      <c r="AT42" s="5">
        <f t="shared" si="91"/>
        <v>4.9163382389413035E-3</v>
      </c>
      <c r="AU42" s="5">
        <f t="shared" si="92"/>
        <v>1.0999167658087992E-3</v>
      </c>
      <c r="AV42" s="5">
        <f t="shared" si="93"/>
        <v>1.8456066785507827E-4</v>
      </c>
      <c r="AW42" s="5">
        <f t="shared" si="94"/>
        <v>9.7819679473355576E-7</v>
      </c>
      <c r="AX42" s="5">
        <f t="shared" si="95"/>
        <v>7.806800408953041E-6</v>
      </c>
      <c r="AY42" s="5">
        <f t="shared" si="96"/>
        <v>1.6533089578267854E-5</v>
      </c>
      <c r="AZ42" s="5">
        <f t="shared" si="97"/>
        <v>1.7506727255992883E-5</v>
      </c>
      <c r="BA42" s="5">
        <f t="shared" si="98"/>
        <v>1.2358468462687827E-5</v>
      </c>
      <c r="BB42" s="5">
        <f t="shared" si="99"/>
        <v>6.5431308423580442E-6</v>
      </c>
      <c r="BC42" s="5">
        <f t="shared" si="100"/>
        <v>2.7713829654200244E-6</v>
      </c>
      <c r="BD42" s="5">
        <f t="shared" si="101"/>
        <v>7.7041157160023634E-3</v>
      </c>
      <c r="BE42" s="5">
        <f t="shared" si="102"/>
        <v>5.17085214437169E-3</v>
      </c>
      <c r="BF42" s="5">
        <f t="shared" si="103"/>
        <v>1.7352875323131439E-3</v>
      </c>
      <c r="BG42" s="5">
        <f t="shared" si="104"/>
        <v>3.8823037747321955E-4</v>
      </c>
      <c r="BH42" s="5">
        <f t="shared" si="105"/>
        <v>6.5143163533286789E-5</v>
      </c>
      <c r="BI42" s="5">
        <f t="shared" si="106"/>
        <v>8.7445640554848703E-6</v>
      </c>
      <c r="BJ42" s="8">
        <f t="shared" si="107"/>
        <v>0.10527031874640175</v>
      </c>
      <c r="BK42" s="8">
        <f t="shared" si="108"/>
        <v>0.18531898919105763</v>
      </c>
      <c r="BL42" s="8">
        <f t="shared" si="109"/>
        <v>0.60596046265936643</v>
      </c>
      <c r="BM42" s="8">
        <f t="shared" si="110"/>
        <v>0.52177820732147229</v>
      </c>
      <c r="BN42" s="8">
        <f t="shared" si="111"/>
        <v>0.4720892562747252</v>
      </c>
    </row>
    <row r="43" spans="1:66" x14ac:dyDescent="0.25">
      <c r="A43" t="s">
        <v>69</v>
      </c>
      <c r="B43" t="s">
        <v>324</v>
      </c>
      <c r="C43" t="s">
        <v>261</v>
      </c>
      <c r="D43" t="s">
        <v>494</v>
      </c>
      <c r="E43">
        <f>VLOOKUP(A43,home!$A$2:$E$405,3,FALSE)</f>
        <v>1.3317073170731699</v>
      </c>
      <c r="F43">
        <f>VLOOKUP(B43,home!$B$2:$E$405,3,FALSE)</f>
        <v>0.82</v>
      </c>
      <c r="G43">
        <f>VLOOKUP(C43,away!$B$2:$E$405,4,FALSE)</f>
        <v>0.82</v>
      </c>
      <c r="H43">
        <f>VLOOKUP(A43,away!$A$2:$E$405,3,FALSE)</f>
        <v>1.3707317073170699</v>
      </c>
      <c r="I43">
        <f>VLOOKUP(C43,away!$B$2:$E$405,3,FALSE)</f>
        <v>1.64</v>
      </c>
      <c r="J43">
        <f>VLOOKUP(B43,home!$B$2:$E$405,4,FALSE)</f>
        <v>0.73</v>
      </c>
      <c r="K43" s="3">
        <f t="shared" si="56"/>
        <v>0.89543999999999924</v>
      </c>
      <c r="L43" s="3">
        <f t="shared" si="57"/>
        <v>1.6410399999999958</v>
      </c>
      <c r="M43" s="5">
        <f t="shared" si="58"/>
        <v>7.9144498684845938E-2</v>
      </c>
      <c r="N43" s="5">
        <f t="shared" si="59"/>
        <v>7.0869149902358375E-2</v>
      </c>
      <c r="O43" s="5">
        <f t="shared" si="60"/>
        <v>0.12987928812177923</v>
      </c>
      <c r="P43" s="5">
        <f t="shared" si="61"/>
        <v>0.11629910975576589</v>
      </c>
      <c r="Q43" s="5">
        <f t="shared" si="62"/>
        <v>3.1729535794283871E-2</v>
      </c>
      <c r="R43" s="5">
        <f t="shared" si="63"/>
        <v>0.10656855348968206</v>
      </c>
      <c r="S43" s="5">
        <f t="shared" si="64"/>
        <v>4.2724014791736424E-2</v>
      </c>
      <c r="T43" s="5">
        <f t="shared" si="65"/>
        <v>5.2069437419851462E-2</v>
      </c>
      <c r="U43" s="5">
        <f t="shared" si="66"/>
        <v>9.5425745536800805E-2</v>
      </c>
      <c r="V43" s="5">
        <f t="shared" si="67"/>
        <v>6.9756584026512821E-3</v>
      </c>
      <c r="W43" s="5">
        <f t="shared" si="68"/>
        <v>9.4706318438778411E-3</v>
      </c>
      <c r="X43" s="5">
        <f t="shared" si="69"/>
        <v>1.5541685681077253E-2</v>
      </c>
      <c r="Y43" s="5">
        <f t="shared" si="70"/>
        <v>1.2752263935037478E-2</v>
      </c>
      <c r="Z43" s="5">
        <f t="shared" si="71"/>
        <v>5.8294419672902456E-2</v>
      </c>
      <c r="AA43" s="5">
        <f t="shared" si="72"/>
        <v>5.219915515190373E-2</v>
      </c>
      <c r="AB43" s="5">
        <f t="shared" si="73"/>
        <v>2.3370605744610317E-2</v>
      </c>
      <c r="AC43" s="5">
        <f t="shared" si="74"/>
        <v>6.4065007333858432E-4</v>
      </c>
      <c r="AD43" s="5">
        <f t="shared" si="75"/>
        <v>2.1200956445704914E-3</v>
      </c>
      <c r="AE43" s="5">
        <f t="shared" si="76"/>
        <v>3.4791617565659502E-3</v>
      </c>
      <c r="AF43" s="5">
        <f t="shared" si="77"/>
        <v>2.854721804497487E-3</v>
      </c>
      <c r="AG43" s="5">
        <f t="shared" si="78"/>
        <v>1.5615708900175145E-3</v>
      </c>
      <c r="AH43" s="5">
        <f t="shared" si="79"/>
        <v>2.3915868615004915E-2</v>
      </c>
      <c r="AI43" s="5">
        <f t="shared" si="80"/>
        <v>2.1415225392619985E-2</v>
      </c>
      <c r="AJ43" s="5">
        <f t="shared" si="81"/>
        <v>9.5880247127838117E-3</v>
      </c>
      <c r="AK43" s="5">
        <f t="shared" si="82"/>
        <v>2.8618336162717097E-3</v>
      </c>
      <c r="AL43" s="5">
        <f t="shared" si="83"/>
        <v>3.765620323956114E-5</v>
      </c>
      <c r="AM43" s="5">
        <f t="shared" si="84"/>
        <v>3.7968368879483992E-4</v>
      </c>
      <c r="AN43" s="5">
        <f t="shared" si="85"/>
        <v>6.2307612065988255E-4</v>
      </c>
      <c r="AO43" s="5">
        <f t="shared" si="86"/>
        <v>5.112464185238456E-4</v>
      </c>
      <c r="AP43" s="5">
        <f t="shared" si="87"/>
        <v>2.7965860755145648E-4</v>
      </c>
      <c r="AQ43" s="5">
        <f t="shared" si="88"/>
        <v>1.1473274033406032E-4</v>
      </c>
      <c r="AR43" s="5">
        <f t="shared" si="89"/>
        <v>7.8493794063935075E-3</v>
      </c>
      <c r="AS43" s="5">
        <f t="shared" si="90"/>
        <v>7.0286482956609959E-3</v>
      </c>
      <c r="AT43" s="5">
        <f t="shared" si="91"/>
        <v>3.1468664149333385E-3</v>
      </c>
      <c r="AU43" s="5">
        <f t="shared" si="92"/>
        <v>9.3927668752930211E-4</v>
      </c>
      <c r="AV43" s="5">
        <f t="shared" si="93"/>
        <v>2.1026647927030936E-4</v>
      </c>
      <c r="AW43" s="5">
        <f t="shared" si="94"/>
        <v>1.5370559849094238E-6</v>
      </c>
      <c r="AX43" s="5">
        <f t="shared" si="95"/>
        <v>5.6663993715741837E-5</v>
      </c>
      <c r="AY43" s="5">
        <f t="shared" si="96"/>
        <v>9.2987880247280742E-5</v>
      </c>
      <c r="AZ43" s="5">
        <f t="shared" si="97"/>
        <v>7.6298415500498625E-5</v>
      </c>
      <c r="BA43" s="5">
        <f t="shared" si="98"/>
        <v>4.1736250590979304E-5</v>
      </c>
      <c r="BB43" s="5">
        <f t="shared" si="99"/>
        <v>1.7122714167455137E-5</v>
      </c>
      <c r="BC43" s="5">
        <f t="shared" si="100"/>
        <v>5.6198117714720968E-6</v>
      </c>
      <c r="BD43" s="5">
        <f t="shared" si="101"/>
        <v>2.1468575968446603E-3</v>
      </c>
      <c r="BE43" s="5">
        <f t="shared" si="102"/>
        <v>1.9223821665185811E-3</v>
      </c>
      <c r="BF43" s="5">
        <f t="shared" si="103"/>
        <v>8.6068894359369837E-4</v>
      </c>
      <c r="BG43" s="5">
        <f t="shared" si="104"/>
        <v>2.568984358838469E-4</v>
      </c>
      <c r="BH43" s="5">
        <f t="shared" si="105"/>
        <v>5.7509283856957905E-5</v>
      </c>
      <c r="BI43" s="5">
        <f t="shared" si="106"/>
        <v>1.0299222627374873E-5</v>
      </c>
      <c r="BJ43" s="8">
        <f t="shared" si="107"/>
        <v>0.20464708131399523</v>
      </c>
      <c r="BK43" s="8">
        <f t="shared" si="108"/>
        <v>0.24591457579182494</v>
      </c>
      <c r="BL43" s="8">
        <f t="shared" si="109"/>
        <v>0.48965337331456915</v>
      </c>
      <c r="BM43" s="8">
        <f t="shared" si="110"/>
        <v>0.46392786352031412</v>
      </c>
      <c r="BN43" s="8">
        <f t="shared" si="111"/>
        <v>0.5344901357487154</v>
      </c>
    </row>
    <row r="44" spans="1:66" x14ac:dyDescent="0.25">
      <c r="A44" t="s">
        <v>69</v>
      </c>
      <c r="B44" t="s">
        <v>79</v>
      </c>
      <c r="C44" t="s">
        <v>351</v>
      </c>
      <c r="D44" t="s">
        <v>494</v>
      </c>
      <c r="E44">
        <f>VLOOKUP(A44,home!$A$2:$E$405,3,FALSE)</f>
        <v>1.3317073170731699</v>
      </c>
      <c r="F44">
        <f>VLOOKUP(B44,home!$B$2:$E$405,3,FALSE)</f>
        <v>1.02</v>
      </c>
      <c r="G44">
        <f>VLOOKUP(C44,away!$B$2:$E$405,4,FALSE)</f>
        <v>0.68</v>
      </c>
      <c r="H44">
        <f>VLOOKUP(A44,away!$A$2:$E$405,3,FALSE)</f>
        <v>1.3707317073170699</v>
      </c>
      <c r="I44">
        <f>VLOOKUP(C44,away!$B$2:$E$405,3,FALSE)</f>
        <v>1.1599999999999999</v>
      </c>
      <c r="J44">
        <f>VLOOKUP(B44,home!$B$2:$E$405,4,FALSE)</f>
        <v>0.86</v>
      </c>
      <c r="K44" s="3">
        <f t="shared" si="56"/>
        <v>0.92367219512195076</v>
      </c>
      <c r="L44" s="3">
        <f t="shared" si="57"/>
        <v>1.3674419512195088</v>
      </c>
      <c r="M44" s="5">
        <f t="shared" si="58"/>
        <v>0.10115369902470772</v>
      </c>
      <c r="N44" s="5">
        <f t="shared" si="59"/>
        <v>9.3432859222856907E-2</v>
      </c>
      <c r="O44" s="5">
        <f t="shared" si="60"/>
        <v>0.13832181156741724</v>
      </c>
      <c r="P44" s="5">
        <f t="shared" si="61"/>
        <v>0.12776401132372112</v>
      </c>
      <c r="Q44" s="5">
        <f t="shared" si="62"/>
        <v>4.3150667087448212E-2</v>
      </c>
      <c r="R44" s="5">
        <f t="shared" si="63"/>
        <v>9.4573523952983157E-2</v>
      </c>
      <c r="S44" s="5">
        <f t="shared" si="64"/>
        <v>4.0343662038352004E-2</v>
      </c>
      <c r="T44" s="5">
        <f t="shared" si="65"/>
        <v>5.9006032398483614E-2</v>
      </c>
      <c r="U44" s="5">
        <f t="shared" si="66"/>
        <v>8.7354934470070339E-2</v>
      </c>
      <c r="V44" s="5">
        <f t="shared" si="67"/>
        <v>5.6618658791370083E-3</v>
      </c>
      <c r="W44" s="5">
        <f t="shared" si="68"/>
        <v>1.3285690463213269E-2</v>
      </c>
      <c r="X44" s="5">
        <f t="shared" si="69"/>
        <v>1.8167410490314773E-2</v>
      </c>
      <c r="Y44" s="5">
        <f t="shared" si="70"/>
        <v>1.2421439624740906E-2</v>
      </c>
      <c r="Z44" s="5">
        <f t="shared" si="71"/>
        <v>4.3107934709324072E-2</v>
      </c>
      <c r="AA44" s="5">
        <f t="shared" si="72"/>
        <v>3.9817600680135096E-2</v>
      </c>
      <c r="AB44" s="5">
        <f t="shared" si="73"/>
        <v>1.8389205312354828E-2</v>
      </c>
      <c r="AC44" s="5">
        <f t="shared" si="74"/>
        <v>4.4695763925966153E-4</v>
      </c>
      <c r="AD44" s="5">
        <f t="shared" si="75"/>
        <v>3.0679057184667411E-3</v>
      </c>
      <c r="AE44" s="5">
        <f t="shared" si="76"/>
        <v>4.1951829818176493E-3</v>
      </c>
      <c r="AF44" s="5">
        <f t="shared" si="77"/>
        <v>2.8683346011898025E-3</v>
      </c>
      <c r="AG44" s="5">
        <f t="shared" si="78"/>
        <v>1.3074270212671383E-3</v>
      </c>
      <c r="AH44" s="5">
        <f t="shared" si="79"/>
        <v>1.4736899587990328E-2</v>
      </c>
      <c r="AI44" s="5">
        <f t="shared" si="80"/>
        <v>1.3612064391730799E-2</v>
      </c>
      <c r="AJ44" s="5">
        <f t="shared" si="81"/>
        <v>6.2865426984256628E-3</v>
      </c>
      <c r="AK44" s="5">
        <f t="shared" si="82"/>
        <v>1.9355682313275681E-3</v>
      </c>
      <c r="AL44" s="5">
        <f t="shared" si="83"/>
        <v>2.2581517605064214E-5</v>
      </c>
      <c r="AM44" s="5">
        <f t="shared" si="84"/>
        <v>5.6674784188067231E-4</v>
      </c>
      <c r="AN44" s="5">
        <f t="shared" si="85"/>
        <v>7.7499477475075215E-4</v>
      </c>
      <c r="AO44" s="5">
        <f t="shared" si="86"/>
        <v>5.2988018348504632E-4</v>
      </c>
      <c r="AP44" s="5">
        <f t="shared" si="87"/>
        <v>2.4152679733911432E-4</v>
      </c>
      <c r="AQ44" s="5">
        <f t="shared" si="88"/>
        <v>8.256846875629936E-5</v>
      </c>
      <c r="AR44" s="5">
        <f t="shared" si="89"/>
        <v>4.0303709455054943E-3</v>
      </c>
      <c r="AS44" s="5">
        <f t="shared" si="90"/>
        <v>3.7227415783907922E-3</v>
      </c>
      <c r="AT44" s="5">
        <f t="shared" si="91"/>
        <v>1.719296442791989E-3</v>
      </c>
      <c r="AU44" s="5">
        <f t="shared" si="92"/>
        <v>5.2935543979301279E-4</v>
      </c>
      <c r="AV44" s="5">
        <f t="shared" si="93"/>
        <v>1.2223772526833942E-4</v>
      </c>
      <c r="AW44" s="5">
        <f t="shared" si="94"/>
        <v>7.922776315255097E-7</v>
      </c>
      <c r="AX44" s="5">
        <f t="shared" si="95"/>
        <v>8.7248203865091436E-5</v>
      </c>
      <c r="AY44" s="5">
        <f t="shared" si="96"/>
        <v>1.1930685413367813E-4</v>
      </c>
      <c r="AZ44" s="5">
        <f t="shared" si="97"/>
        <v>8.1572598705209091E-5</v>
      </c>
      <c r="BA44" s="5">
        <f t="shared" si="98"/>
        <v>3.7181931179832361E-5</v>
      </c>
      <c r="BB44" s="5">
        <f t="shared" si="99"/>
        <v>1.2711033130664867E-5</v>
      </c>
      <c r="BC44" s="5">
        <f t="shared" si="100"/>
        <v>3.4763199892424382E-6</v>
      </c>
      <c r="BD44" s="5">
        <f t="shared" si="101"/>
        <v>9.1854971831007446E-4</v>
      </c>
      <c r="BE44" s="5">
        <f t="shared" si="102"/>
        <v>8.48438834640116E-4</v>
      </c>
      <c r="BF44" s="5">
        <f t="shared" si="103"/>
        <v>3.9183968040937278E-4</v>
      </c>
      <c r="BG44" s="5">
        <f t="shared" si="104"/>
        <v>1.2064380591320302E-4</v>
      </c>
      <c r="BH44" s="5">
        <f t="shared" si="105"/>
        <v>2.7858832258928698E-5</v>
      </c>
      <c r="BI44" s="5">
        <f t="shared" si="106"/>
        <v>5.1464857492277795E-6</v>
      </c>
      <c r="BJ44" s="8">
        <f t="shared" si="107"/>
        <v>0.25344016461701468</v>
      </c>
      <c r="BK44" s="8">
        <f t="shared" si="108"/>
        <v>0.27551208427691631</v>
      </c>
      <c r="BL44" s="8">
        <f t="shared" si="109"/>
        <v>0.42746463038146565</v>
      </c>
      <c r="BM44" s="8">
        <f t="shared" si="110"/>
        <v>0.40100972722908412</v>
      </c>
      <c r="BN44" s="8">
        <f t="shared" si="111"/>
        <v>0.59839657217913433</v>
      </c>
    </row>
    <row r="45" spans="1:66" x14ac:dyDescent="0.25">
      <c r="A45" t="s">
        <v>80</v>
      </c>
      <c r="B45" t="s">
        <v>90</v>
      </c>
      <c r="C45" t="s">
        <v>81</v>
      </c>
      <c r="D45" t="s">
        <v>494</v>
      </c>
      <c r="E45">
        <f>VLOOKUP(A45,home!$A$2:$E$405,3,FALSE)</f>
        <v>1.1858974358974399</v>
      </c>
      <c r="F45">
        <f>VLOOKUP(B45,home!$B$2:$E$405,3,FALSE)</f>
        <v>1.02</v>
      </c>
      <c r="G45">
        <f>VLOOKUP(C45,away!$B$2:$E$405,4,FALSE)</f>
        <v>0.9</v>
      </c>
      <c r="H45">
        <f>VLOOKUP(A45,away!$A$2:$E$405,3,FALSE)</f>
        <v>1.0128205128205101</v>
      </c>
      <c r="I45">
        <f>VLOOKUP(C45,away!$B$2:$E$405,3,FALSE)</f>
        <v>0.9</v>
      </c>
      <c r="J45">
        <f>VLOOKUP(B45,home!$B$2:$E$405,4,FALSE)</f>
        <v>0.56000000000000005</v>
      </c>
      <c r="K45" s="3">
        <f t="shared" si="56"/>
        <v>1.08865384615385</v>
      </c>
      <c r="L45" s="3">
        <f t="shared" si="57"/>
        <v>0.51046153846153708</v>
      </c>
      <c r="M45" s="5">
        <f t="shared" si="58"/>
        <v>0.20207519778036487</v>
      </c>
      <c r="N45" s="5">
        <f t="shared" si="59"/>
        <v>0.21998994127589416</v>
      </c>
      <c r="O45" s="5">
        <f t="shared" si="60"/>
        <v>0.10315161634388442</v>
      </c>
      <c r="P45" s="5">
        <f t="shared" si="61"/>
        <v>0.11229640386975612</v>
      </c>
      <c r="Q45" s="5">
        <f t="shared" si="62"/>
        <v>0.11974644784258086</v>
      </c>
      <c r="R45" s="5">
        <f t="shared" si="63"/>
        <v>2.6327466386846739E-2</v>
      </c>
      <c r="S45" s="5">
        <f t="shared" si="64"/>
        <v>1.5601224767556187E-2</v>
      </c>
      <c r="T45" s="5">
        <f t="shared" si="65"/>
        <v>6.1125955991028026E-2</v>
      </c>
      <c r="U45" s="5">
        <f t="shared" si="66"/>
        <v>2.8661497541526908E-2</v>
      </c>
      <c r="V45" s="5">
        <f t="shared" si="67"/>
        <v>9.6331654783534575E-4</v>
      </c>
      <c r="W45" s="5">
        <f t="shared" si="68"/>
        <v>4.3454143669029013E-2</v>
      </c>
      <c r="X45" s="5">
        <f t="shared" si="69"/>
        <v>2.2181669029821209E-2</v>
      </c>
      <c r="Y45" s="5">
        <f t="shared" si="70"/>
        <v>5.6614444493035829E-3</v>
      </c>
      <c r="Z45" s="5">
        <f t="shared" si="71"/>
        <v>4.4797196652080649E-3</v>
      </c>
      <c r="AA45" s="5">
        <f t="shared" si="72"/>
        <v>4.8768640432197974E-3</v>
      </c>
      <c r="AB45" s="5">
        <f t="shared" si="73"/>
        <v>2.6546083989103233E-3</v>
      </c>
      <c r="AC45" s="5">
        <f t="shared" si="74"/>
        <v>3.3458146180968531E-5</v>
      </c>
      <c r="AD45" s="5">
        <f t="shared" si="75"/>
        <v>1.1826630159152602E-2</v>
      </c>
      <c r="AE45" s="5">
        <f t="shared" si="76"/>
        <v>6.0370398258566497E-3</v>
      </c>
      <c r="AF45" s="5">
        <f t="shared" si="77"/>
        <v>1.5408383186301777E-3</v>
      </c>
      <c r="AG45" s="5">
        <f t="shared" si="78"/>
        <v>2.6217956621614957E-4</v>
      </c>
      <c r="AH45" s="5">
        <f t="shared" si="79"/>
        <v>5.7168114804462755E-4</v>
      </c>
      <c r="AI45" s="5">
        <f t="shared" si="80"/>
        <v>6.2236288059243231E-4</v>
      </c>
      <c r="AJ45" s="5">
        <f t="shared" si="81"/>
        <v>3.3876887183017027E-4</v>
      </c>
      <c r="AK45" s="5">
        <f t="shared" si="82"/>
        <v>1.2293401175837184E-4</v>
      </c>
      <c r="AL45" s="5">
        <f t="shared" si="83"/>
        <v>7.4372897565689538E-7</v>
      </c>
      <c r="AM45" s="5">
        <f t="shared" si="84"/>
        <v>2.5750212819601204E-3</v>
      </c>
      <c r="AN45" s="5">
        <f t="shared" si="85"/>
        <v>1.3144493251605624E-3</v>
      </c>
      <c r="AO45" s="5">
        <f t="shared" si="86"/>
        <v>3.3548791237559492E-4</v>
      </c>
      <c r="AP45" s="5">
        <f t="shared" si="87"/>
        <v>5.7084558628831863E-5</v>
      </c>
      <c r="AQ45" s="5">
        <f t="shared" si="88"/>
        <v>7.2848679050178295E-6</v>
      </c>
      <c r="AR45" s="5">
        <f t="shared" si="89"/>
        <v>5.8364247668063676E-5</v>
      </c>
      <c r="AS45" s="5">
        <f t="shared" si="90"/>
        <v>6.3538462701713397E-5</v>
      </c>
      <c r="AT45" s="5">
        <f t="shared" si="91"/>
        <v>3.4585695899461606E-5</v>
      </c>
      <c r="AU45" s="5">
        <f t="shared" si="92"/>
        <v>1.2550616954285438E-5</v>
      </c>
      <c r="AV45" s="5">
        <f t="shared" si="93"/>
        <v>3.4158193547216404E-6</v>
      </c>
      <c r="AW45" s="5">
        <f t="shared" si="94"/>
        <v>1.1480611939596194E-8</v>
      </c>
      <c r="AX45" s="5">
        <f t="shared" si="95"/>
        <v>4.6721780375565028E-4</v>
      </c>
      <c r="AY45" s="5">
        <f t="shared" si="96"/>
        <v>2.3849671890172972E-4</v>
      </c>
      <c r="AZ45" s="5">
        <f t="shared" si="97"/>
        <v>6.087170102430285E-5</v>
      </c>
      <c r="BA45" s="5">
        <f t="shared" si="98"/>
        <v>1.0357554051212122E-5</v>
      </c>
      <c r="BB45" s="5">
        <f t="shared" si="99"/>
        <v>1.3217832439200661E-6</v>
      </c>
      <c r="BC45" s="5">
        <f t="shared" si="100"/>
        <v>1.3494390164082366E-7</v>
      </c>
      <c r="BD45" s="5">
        <f t="shared" si="101"/>
        <v>4.9654506092983259E-6</v>
      </c>
      <c r="BE45" s="5">
        <f t="shared" si="102"/>
        <v>5.4056569036996007E-6</v>
      </c>
      <c r="BF45" s="5">
        <f t="shared" si="103"/>
        <v>2.9424445896003404E-6</v>
      </c>
      <c r="BG45" s="5">
        <f t="shared" si="104"/>
        <v>1.0677678731876657E-6</v>
      </c>
      <c r="BH45" s="5">
        <f t="shared" si="105"/>
        <v>2.9060740048631716E-7</v>
      </c>
      <c r="BI45" s="5">
        <f t="shared" si="106"/>
        <v>6.3274172852040292E-8</v>
      </c>
      <c r="BJ45" s="8">
        <f t="shared" si="107"/>
        <v>0.49689401857842108</v>
      </c>
      <c r="BK45" s="8">
        <f t="shared" si="108"/>
        <v>0.33120884155957092</v>
      </c>
      <c r="BL45" s="8">
        <f t="shared" si="109"/>
        <v>0.16751498967074113</v>
      </c>
      <c r="BM45" s="8">
        <f t="shared" si="110"/>
        <v>0.21627201073632413</v>
      </c>
      <c r="BN45" s="8">
        <f t="shared" si="111"/>
        <v>0.7835870734993271</v>
      </c>
    </row>
    <row r="46" spans="1:66" x14ac:dyDescent="0.25">
      <c r="A46" t="s">
        <v>80</v>
      </c>
      <c r="B46" t="s">
        <v>82</v>
      </c>
      <c r="C46" t="s">
        <v>369</v>
      </c>
      <c r="D46" t="s">
        <v>494</v>
      </c>
      <c r="E46">
        <f>VLOOKUP(A46,home!$A$2:$E$405,3,FALSE)</f>
        <v>1.1858974358974399</v>
      </c>
      <c r="F46">
        <f>VLOOKUP(B46,home!$B$2:$E$405,3,FALSE)</f>
        <v>0.54</v>
      </c>
      <c r="G46">
        <f>VLOOKUP(C46,away!$B$2:$E$405,4,FALSE)</f>
        <v>1.33</v>
      </c>
      <c r="H46">
        <f>VLOOKUP(A46,away!$A$2:$E$405,3,FALSE)</f>
        <v>1.0128205128205101</v>
      </c>
      <c r="I46">
        <f>VLOOKUP(C46,away!$B$2:$E$405,3,FALSE)</f>
        <v>0.66</v>
      </c>
      <c r="J46">
        <f>VLOOKUP(B46,home!$B$2:$E$405,4,FALSE)</f>
        <v>1.62</v>
      </c>
      <c r="K46" s="3">
        <f t="shared" si="56"/>
        <v>0.85171153846154135</v>
      </c>
      <c r="L46" s="3">
        <f t="shared" si="57"/>
        <v>1.0829076923076895</v>
      </c>
      <c r="M46" s="5">
        <f t="shared" si="58"/>
        <v>0.14447927161230656</v>
      </c>
      <c r="N46" s="5">
        <f t="shared" si="59"/>
        <v>0.1230546627007205</v>
      </c>
      <c r="O46" s="5">
        <f t="shared" si="60"/>
        <v>0.15645771460797875</v>
      </c>
      <c r="P46" s="5">
        <f t="shared" si="61"/>
        <v>0.13325684081293834</v>
      </c>
      <c r="Q46" s="5">
        <f t="shared" si="62"/>
        <v>5.2403538041848351E-2</v>
      </c>
      <c r="R46" s="5">
        <f t="shared" si="63"/>
        <v>8.4714631334930665E-2</v>
      </c>
      <c r="S46" s="5">
        <f t="shared" si="64"/>
        <v>3.072652814705262E-2</v>
      </c>
      <c r="T46" s="5">
        <f t="shared" si="65"/>
        <v>5.674819444965621E-2</v>
      </c>
      <c r="U46" s="5">
        <f t="shared" si="66"/>
        <v>7.2152428984476089E-2</v>
      </c>
      <c r="V46" s="5">
        <f t="shared" si="67"/>
        <v>3.1488715950073244E-3</v>
      </c>
      <c r="W46" s="5">
        <f t="shared" si="68"/>
        <v>1.4877566002150193E-2</v>
      </c>
      <c r="X46" s="5">
        <f t="shared" si="69"/>
        <v>1.6111030666543801E-2</v>
      </c>
      <c r="Y46" s="5">
        <f t="shared" si="70"/>
        <v>8.7233795199026815E-3</v>
      </c>
      <c r="Z46" s="5">
        <f t="shared" si="71"/>
        <v>3.0579375307868816E-2</v>
      </c>
      <c r="AA46" s="5">
        <f t="shared" si="72"/>
        <v>2.6044806788657816E-2</v>
      </c>
      <c r="AB46" s="5">
        <f t="shared" si="73"/>
        <v>1.1091331229450671E-2</v>
      </c>
      <c r="AC46" s="5">
        <f t="shared" si="74"/>
        <v>1.8151768251670287E-4</v>
      </c>
      <c r="AD46" s="5">
        <f t="shared" si="75"/>
        <v>3.1678486570636153E-3</v>
      </c>
      <c r="AE46" s="5">
        <f t="shared" si="76"/>
        <v>3.4304876788007728E-3</v>
      </c>
      <c r="AF46" s="5">
        <f t="shared" si="77"/>
        <v>1.8574507478700535E-3</v>
      </c>
      <c r="AG46" s="5">
        <f t="shared" si="78"/>
        <v>6.7048256765038375E-4</v>
      </c>
      <c r="AH46" s="5">
        <f t="shared" si="79"/>
        <v>8.2786601867137401E-3</v>
      </c>
      <c r="AI46" s="5">
        <f t="shared" si="80"/>
        <v>7.0510304040262706E-3</v>
      </c>
      <c r="AJ46" s="5">
        <f t="shared" si="81"/>
        <v>3.0027219765761588E-3</v>
      </c>
      <c r="AK46" s="5">
        <f t="shared" si="82"/>
        <v>8.5248431808065375E-4</v>
      </c>
      <c r="AL46" s="5">
        <f t="shared" si="83"/>
        <v>6.6967316913858037E-6</v>
      </c>
      <c r="AM46" s="5">
        <f t="shared" si="84"/>
        <v>5.3961865066419598E-4</v>
      </c>
      <c r="AN46" s="5">
        <f t="shared" si="85"/>
        <v>5.8435718771695372E-4</v>
      </c>
      <c r="AO46" s="5">
        <f t="shared" si="86"/>
        <v>3.1640244681698881E-4</v>
      </c>
      <c r="AP46" s="5">
        <f t="shared" si="87"/>
        <v>1.1421154784103061E-4</v>
      </c>
      <c r="AQ46" s="5">
        <f t="shared" si="88"/>
        <v>3.0920140926854932E-5</v>
      </c>
      <c r="AR46" s="5">
        <f t="shared" si="89"/>
        <v>1.7930049596387445E-3</v>
      </c>
      <c r="AS46" s="5">
        <f t="shared" si="90"/>
        <v>1.5271230126430889E-3</v>
      </c>
      <c r="AT46" s="5">
        <f t="shared" si="91"/>
        <v>6.503341452591345E-4</v>
      </c>
      <c r="AU46" s="5">
        <f t="shared" si="92"/>
        <v>1.8463236512424305E-4</v>
      </c>
      <c r="AV46" s="5">
        <f t="shared" si="93"/>
        <v>3.9313378937440509E-5</v>
      </c>
      <c r="AW46" s="5">
        <f t="shared" si="94"/>
        <v>1.715711916871158E-7</v>
      </c>
      <c r="AX46" s="5">
        <f t="shared" si="95"/>
        <v>7.6599905189957213E-5</v>
      </c>
      <c r="AY46" s="5">
        <f t="shared" si="96"/>
        <v>8.2950626560244372E-5</v>
      </c>
      <c r="AZ46" s="5">
        <f t="shared" si="97"/>
        <v>4.4913935791915578E-5</v>
      </c>
      <c r="BA46" s="5">
        <f t="shared" si="98"/>
        <v>1.6212548853626346E-5</v>
      </c>
      <c r="BB46" s="5">
        <f t="shared" si="99"/>
        <v>4.3891734663765455E-6</v>
      </c>
      <c r="BC46" s="5">
        <f t="shared" si="100"/>
        <v>9.5061394192239348E-7</v>
      </c>
      <c r="BD46" s="5">
        <f t="shared" si="101"/>
        <v>3.236098105231057E-4</v>
      </c>
      <c r="BE46" s="5">
        <f t="shared" si="102"/>
        <v>2.7562220958188223E-4</v>
      </c>
      <c r="BF46" s="5">
        <f t="shared" si="103"/>
        <v>1.1737530807857714E-4</v>
      </c>
      <c r="BG46" s="5">
        <f t="shared" si="104"/>
        <v>3.3323301407000784E-5</v>
      </c>
      <c r="BH46" s="5">
        <f t="shared" si="105"/>
        <v>7.0954600769935693E-6</v>
      </c>
      <c r="BI46" s="5">
        <f t="shared" si="106"/>
        <v>1.2086570436537283E-6</v>
      </c>
      <c r="BJ46" s="8">
        <f t="shared" si="107"/>
        <v>0.28285616780997658</v>
      </c>
      <c r="BK46" s="8">
        <f t="shared" si="108"/>
        <v>0.31188267720807317</v>
      </c>
      <c r="BL46" s="8">
        <f t="shared" si="109"/>
        <v>0.37459845243920464</v>
      </c>
      <c r="BM46" s="8">
        <f t="shared" si="110"/>
        <v>0.30546723459903147</v>
      </c>
      <c r="BN46" s="8">
        <f t="shared" si="111"/>
        <v>0.69436665911072315</v>
      </c>
    </row>
    <row r="47" spans="1:66" x14ac:dyDescent="0.25">
      <c r="A47" t="s">
        <v>80</v>
      </c>
      <c r="B47" t="s">
        <v>83</v>
      </c>
      <c r="C47" t="s">
        <v>86</v>
      </c>
      <c r="D47" t="s">
        <v>494</v>
      </c>
      <c r="E47">
        <f>VLOOKUP(A47,home!$A$2:$E$405,3,FALSE)</f>
        <v>1.1858974358974399</v>
      </c>
      <c r="F47">
        <f>VLOOKUP(B47,home!$B$2:$E$405,3,FALSE)</f>
        <v>1.3</v>
      </c>
      <c r="G47">
        <f>VLOOKUP(C47,away!$B$2:$E$405,4,FALSE)</f>
        <v>0.9</v>
      </c>
      <c r="H47">
        <f>VLOOKUP(A47,away!$A$2:$E$405,3,FALSE)</f>
        <v>1.0128205128205101</v>
      </c>
      <c r="I47">
        <f>VLOOKUP(C47,away!$B$2:$E$405,3,FALSE)</f>
        <v>0.36</v>
      </c>
      <c r="J47">
        <f>VLOOKUP(B47,home!$B$2:$E$405,4,FALSE)</f>
        <v>0.99</v>
      </c>
      <c r="K47" s="3">
        <f t="shared" si="56"/>
        <v>1.3875000000000046</v>
      </c>
      <c r="L47" s="3">
        <f t="shared" si="57"/>
        <v>0.36096923076922977</v>
      </c>
      <c r="M47" s="5">
        <f t="shared" si="58"/>
        <v>0.17404015495839706</v>
      </c>
      <c r="N47" s="5">
        <f t="shared" si="59"/>
        <v>0.24148071500477672</v>
      </c>
      <c r="O47" s="5">
        <f t="shared" si="60"/>
        <v>6.2823140858290133E-2</v>
      </c>
      <c r="P47" s="5">
        <f t="shared" si="61"/>
        <v>8.7167107940877842E-2</v>
      </c>
      <c r="Q47" s="5">
        <f t="shared" si="62"/>
        <v>0.16752724603456443</v>
      </c>
      <c r="R47" s="5">
        <f t="shared" si="63"/>
        <v>1.1338610415061979E-2</v>
      </c>
      <c r="S47" s="5">
        <f t="shared" si="64"/>
        <v>1.0914298353435905E-2</v>
      </c>
      <c r="T47" s="5">
        <f t="shared" si="65"/>
        <v>6.0472181133984219E-2</v>
      </c>
      <c r="U47" s="5">
        <f t="shared" si="66"/>
        <v>1.5732321950898544E-2</v>
      </c>
      <c r="V47" s="5">
        <f t="shared" si="67"/>
        <v>6.0737440665811955E-4</v>
      </c>
      <c r="W47" s="5">
        <f t="shared" si="68"/>
        <v>7.7481351290986253E-2</v>
      </c>
      <c r="X47" s="5">
        <f t="shared" si="69"/>
        <v>2.7968383774467774E-2</v>
      </c>
      <c r="Y47" s="5">
        <f t="shared" si="70"/>
        <v>5.0478629884641189E-3</v>
      </c>
      <c r="Z47" s="5">
        <f t="shared" si="71"/>
        <v>1.3642964931722997E-3</v>
      </c>
      <c r="AA47" s="5">
        <f t="shared" si="72"/>
        <v>1.8929613842765722E-3</v>
      </c>
      <c r="AB47" s="5">
        <f t="shared" si="73"/>
        <v>1.3132419603418767E-3</v>
      </c>
      <c r="AC47" s="5">
        <f t="shared" si="74"/>
        <v>1.9012519868744729E-5</v>
      </c>
      <c r="AD47" s="5">
        <f t="shared" si="75"/>
        <v>2.6876343729060968E-2</v>
      </c>
      <c r="AE47" s="5">
        <f t="shared" si="76"/>
        <v>9.7015331217685501E-3</v>
      </c>
      <c r="AF47" s="5">
        <f t="shared" si="77"/>
        <v>1.7509774741234986E-3</v>
      </c>
      <c r="AG47" s="5">
        <f t="shared" si="78"/>
        <v>2.1068299730953608E-4</v>
      </c>
      <c r="AH47" s="5">
        <f t="shared" si="79"/>
        <v>1.2311726392039065E-4</v>
      </c>
      <c r="AI47" s="5">
        <f t="shared" si="80"/>
        <v>1.708252036895426E-4</v>
      </c>
      <c r="AJ47" s="5">
        <f t="shared" si="81"/>
        <v>1.185099850596206E-4</v>
      </c>
      <c r="AK47" s="5">
        <f t="shared" si="82"/>
        <v>5.4810868090074669E-5</v>
      </c>
      <c r="AL47" s="5">
        <f t="shared" si="83"/>
        <v>3.8089287429630574E-7</v>
      </c>
      <c r="AM47" s="5">
        <f t="shared" si="84"/>
        <v>7.4581853848144442E-3</v>
      </c>
      <c r="AN47" s="5">
        <f t="shared" si="85"/>
        <v>2.6921754412907815E-3</v>
      </c>
      <c r="AO47" s="5">
        <f t="shared" si="86"/>
        <v>4.8589624906927251E-4</v>
      </c>
      <c r="AP47" s="5">
        <f t="shared" si="87"/>
        <v>5.8464531753396457E-5</v>
      </c>
      <c r="AQ47" s="5">
        <f t="shared" si="88"/>
        <v>5.2759742635766807E-6</v>
      </c>
      <c r="AR47" s="5">
        <f t="shared" si="89"/>
        <v>8.8883088103511363E-6</v>
      </c>
      <c r="AS47" s="5">
        <f t="shared" si="90"/>
        <v>1.2332528474362241E-5</v>
      </c>
      <c r="AT47" s="5">
        <f t="shared" si="91"/>
        <v>8.5556916290888361E-6</v>
      </c>
      <c r="AU47" s="5">
        <f t="shared" si="92"/>
        <v>3.957007378453597E-6</v>
      </c>
      <c r="AV47" s="5">
        <f t="shared" si="93"/>
        <v>1.3725869344010972E-6</v>
      </c>
      <c r="AW47" s="5">
        <f t="shared" si="94"/>
        <v>5.2991171771750951E-9</v>
      </c>
      <c r="AX47" s="5">
        <f t="shared" si="95"/>
        <v>1.7247053702383445E-3</v>
      </c>
      <c r="AY47" s="5">
        <f t="shared" si="96"/>
        <v>6.225655707984949E-4</v>
      </c>
      <c r="AZ47" s="5">
        <f t="shared" si="97"/>
        <v>1.1236350759726955E-4</v>
      </c>
      <c r="BA47" s="5">
        <f t="shared" si="98"/>
        <v>1.3519922967972966E-5</v>
      </c>
      <c r="BB47" s="5">
        <f t="shared" si="99"/>
        <v>1.2200690484521105E-6</v>
      </c>
      <c r="BC47" s="5">
        <f t="shared" si="100"/>
        <v>8.8081477181020923E-8</v>
      </c>
      <c r="BD47" s="5">
        <f t="shared" si="101"/>
        <v>5.3473433235196926E-7</v>
      </c>
      <c r="BE47" s="5">
        <f t="shared" si="102"/>
        <v>7.4194388613835976E-7</v>
      </c>
      <c r="BF47" s="5">
        <f t="shared" si="103"/>
        <v>5.1472357100848894E-7</v>
      </c>
      <c r="BG47" s="5">
        <f t="shared" si="104"/>
        <v>2.3805965159142676E-7</v>
      </c>
      <c r="BH47" s="5">
        <f t="shared" si="105"/>
        <v>8.2576941645776499E-8</v>
      </c>
      <c r="BI47" s="5">
        <f t="shared" si="106"/>
        <v>2.2915101306703056E-8</v>
      </c>
      <c r="BJ47" s="8">
        <f t="shared" si="107"/>
        <v>0.63169173765282527</v>
      </c>
      <c r="BK47" s="8">
        <f t="shared" si="108"/>
        <v>0.27337089464291042</v>
      </c>
      <c r="BL47" s="8">
        <f t="shared" si="109"/>
        <v>9.3604780966339438E-2</v>
      </c>
      <c r="BM47" s="8">
        <f t="shared" si="110"/>
        <v>0.25503217427159808</v>
      </c>
      <c r="BN47" s="8">
        <f t="shared" si="111"/>
        <v>0.74437697521196833</v>
      </c>
    </row>
    <row r="48" spans="1:66" x14ac:dyDescent="0.25">
      <c r="A48" t="s">
        <v>80</v>
      </c>
      <c r="B48" t="s">
        <v>359</v>
      </c>
      <c r="C48" t="s">
        <v>435</v>
      </c>
      <c r="D48" t="s">
        <v>494</v>
      </c>
      <c r="E48">
        <f>VLOOKUP(A48,home!$A$2:$E$405,3,FALSE)</f>
        <v>1.1858974358974399</v>
      </c>
      <c r="F48">
        <f>VLOOKUP(B48,home!$B$2:$E$405,3,FALSE)</f>
        <v>1.69</v>
      </c>
      <c r="G48">
        <f>VLOOKUP(C48,away!$B$2:$E$405,4,FALSE)</f>
        <v>1.97</v>
      </c>
      <c r="H48">
        <f>VLOOKUP(A48,away!$A$2:$E$405,3,FALSE)</f>
        <v>1.0128205128205101</v>
      </c>
      <c r="I48">
        <f>VLOOKUP(C48,away!$B$2:$E$405,3,FALSE)</f>
        <v>0.7</v>
      </c>
      <c r="J48">
        <f>VLOOKUP(B48,home!$B$2:$E$405,4,FALSE)</f>
        <v>0.99</v>
      </c>
      <c r="K48" s="3">
        <f t="shared" si="56"/>
        <v>3.9482083333333469</v>
      </c>
      <c r="L48" s="3">
        <f t="shared" si="57"/>
        <v>0.70188461538461344</v>
      </c>
      <c r="M48" s="5">
        <f t="shared" si="58"/>
        <v>9.5607132332046971E-3</v>
      </c>
      <c r="N48" s="5">
        <f t="shared" si="59"/>
        <v>3.7747687659949188E-2</v>
      </c>
      <c r="O48" s="5">
        <f t="shared" si="60"/>
        <v>6.7105175304904615E-3</v>
      </c>
      <c r="P48" s="5">
        <f t="shared" si="61"/>
        <v>2.6494521234861949E-2</v>
      </c>
      <c r="Q48" s="5">
        <f t="shared" si="62"/>
        <v>7.4517867491537895E-2</v>
      </c>
      <c r="R48" s="5">
        <f t="shared" si="63"/>
        <v>2.3550045079600017E-3</v>
      </c>
      <c r="S48" s="5">
        <f t="shared" si="64"/>
        <v>1.8355316134433895E-2</v>
      </c>
      <c r="T48" s="5">
        <f t="shared" si="65"/>
        <v>5.2302944763579655E-2</v>
      </c>
      <c r="U48" s="5">
        <f t="shared" si="66"/>
        <v>9.2980484233652766E-3</v>
      </c>
      <c r="V48" s="5">
        <f t="shared" si="67"/>
        <v>5.6517786351774667E-3</v>
      </c>
      <c r="W48" s="5">
        <f t="shared" si="68"/>
        <v>9.8070688470773312E-2</v>
      </c>
      <c r="X48" s="5">
        <f t="shared" si="69"/>
        <v>6.8834307457812965E-2</v>
      </c>
      <c r="Y48" s="5">
        <f t="shared" si="70"/>
        <v>2.415687070764664E-2</v>
      </c>
      <c r="Z48" s="5">
        <f t="shared" si="71"/>
        <v>5.5098047776617901E-4</v>
      </c>
      <c r="AA48" s="5">
        <f t="shared" si="72"/>
        <v>2.1753857138204166E-3</v>
      </c>
      <c r="AB48" s="5">
        <f t="shared" si="73"/>
        <v>4.294438001760042E-3</v>
      </c>
      <c r="AC48" s="5">
        <f t="shared" si="74"/>
        <v>9.7888335715629548E-4</v>
      </c>
      <c r="AD48" s="5">
        <f t="shared" si="75"/>
        <v>9.6800877369011468E-2</v>
      </c>
      <c r="AE48" s="5">
        <f t="shared" si="76"/>
        <v>6.7943046581041736E-2</v>
      </c>
      <c r="AF48" s="5">
        <f t="shared" si="77"/>
        <v>2.3844089558796678E-2</v>
      </c>
      <c r="AG48" s="5">
        <f t="shared" si="78"/>
        <v>5.5785998763907612E-3</v>
      </c>
      <c r="AH48" s="5">
        <f t="shared" si="79"/>
        <v>9.6681180180336273E-5</v>
      </c>
      <c r="AI48" s="5">
        <f t="shared" si="80"/>
        <v>3.8171744126450644E-4</v>
      </c>
      <c r="AJ48" s="5">
        <f t="shared" si="81"/>
        <v>7.5354999128960374E-4</v>
      </c>
      <c r="AK48" s="5">
        <f t="shared" si="82"/>
        <v>9.9172411839762789E-4</v>
      </c>
      <c r="AL48" s="5">
        <f t="shared" si="83"/>
        <v>1.0850674111867342E-4</v>
      </c>
      <c r="AM48" s="5">
        <f t="shared" si="84"/>
        <v>7.6438006140462075E-2</v>
      </c>
      <c r="AN48" s="5">
        <f t="shared" si="85"/>
        <v>5.3650660540664939E-2</v>
      </c>
      <c r="AO48" s="5">
        <f t="shared" si="86"/>
        <v>1.8828286619357534E-2</v>
      </c>
      <c r="AP48" s="5">
        <f t="shared" si="87"/>
        <v>4.4050949040596761E-3</v>
      </c>
      <c r="AQ48" s="5">
        <f t="shared" si="88"/>
        <v>7.7296708561716164E-4</v>
      </c>
      <c r="AR48" s="5">
        <f t="shared" si="89"/>
        <v>1.3571806593161168E-5</v>
      </c>
      <c r="AS48" s="5">
        <f t="shared" si="90"/>
        <v>5.358431988950738E-5</v>
      </c>
      <c r="AT48" s="5">
        <f t="shared" si="91"/>
        <v>1.0578102916187647E-4</v>
      </c>
      <c r="AU48" s="5">
        <f t="shared" si="92"/>
        <v>1.392151802818328E-4</v>
      </c>
      <c r="AV48" s="5">
        <f t="shared" si="93"/>
        <v>1.3741263372880913E-4</v>
      </c>
      <c r="AW48" s="5">
        <f t="shared" si="94"/>
        <v>8.3525676803354623E-6</v>
      </c>
      <c r="AX48" s="5">
        <f t="shared" si="95"/>
        <v>5.0298862137859633E-2</v>
      </c>
      <c r="AY48" s="5">
        <f t="shared" si="96"/>
        <v>3.5303997505915299E-2</v>
      </c>
      <c r="AZ48" s="5">
        <f t="shared" si="97"/>
        <v>1.2389666355489356E-2</v>
      </c>
      <c r="BA48" s="5">
        <f t="shared" si="98"/>
        <v>2.8987054015554444E-3</v>
      </c>
      <c r="BB48" s="5">
        <f t="shared" si="99"/>
        <v>5.0863918147101114E-4</v>
      </c>
      <c r="BC48" s="5">
        <f t="shared" si="100"/>
        <v>7.1401203251265051E-5</v>
      </c>
      <c r="BD48" s="5">
        <f t="shared" si="101"/>
        <v>1.5876403751192143E-6</v>
      </c>
      <c r="BE48" s="5">
        <f t="shared" si="102"/>
        <v>6.2683349593821618E-6</v>
      </c>
      <c r="BF48" s="5">
        <f t="shared" si="103"/>
        <v>1.2374346161378705E-5</v>
      </c>
      <c r="BG48" s="5">
        <f t="shared" si="104"/>
        <v>1.6285498877968969E-5</v>
      </c>
      <c r="BH48" s="5">
        <f t="shared" si="105"/>
        <v>1.6074635595621991E-5</v>
      </c>
      <c r="BI48" s="5">
        <f t="shared" si="106"/>
        <v>1.2693202042786317E-5</v>
      </c>
      <c r="BJ48" s="8">
        <f t="shared" si="107"/>
        <v>0.8053632670122437</v>
      </c>
      <c r="BK48" s="8">
        <f t="shared" si="108"/>
        <v>9.6453716841868278E-2</v>
      </c>
      <c r="BL48" s="8">
        <f t="shared" si="109"/>
        <v>2.7571915536195722E-2</v>
      </c>
      <c r="BM48" s="8">
        <f t="shared" si="110"/>
        <v>0.73725792327183493</v>
      </c>
      <c r="BN48" s="8">
        <f t="shared" si="111"/>
        <v>0.15738631165800421</v>
      </c>
    </row>
    <row r="49" spans="1:66" x14ac:dyDescent="0.25">
      <c r="A49" t="s">
        <v>80</v>
      </c>
      <c r="B49" t="s">
        <v>89</v>
      </c>
      <c r="C49" t="s">
        <v>94</v>
      </c>
      <c r="D49" t="s">
        <v>494</v>
      </c>
      <c r="E49">
        <f>VLOOKUP(A49,home!$A$2:$E$405,3,FALSE)</f>
        <v>1.1858974358974399</v>
      </c>
      <c r="F49">
        <f>VLOOKUP(B49,home!$B$2:$E$405,3,FALSE)</f>
        <v>1.2</v>
      </c>
      <c r="G49">
        <f>VLOOKUP(C49,away!$B$2:$E$405,4,FALSE)</f>
        <v>0.78</v>
      </c>
      <c r="H49">
        <f>VLOOKUP(A49,away!$A$2:$E$405,3,FALSE)</f>
        <v>1.0128205128205101</v>
      </c>
      <c r="I49">
        <f>VLOOKUP(C49,away!$B$2:$E$405,3,FALSE)</f>
        <v>0.78</v>
      </c>
      <c r="J49">
        <f>VLOOKUP(B49,home!$B$2:$E$405,4,FALSE)</f>
        <v>1.27</v>
      </c>
      <c r="K49" s="3">
        <f t="shared" si="56"/>
        <v>1.1100000000000037</v>
      </c>
      <c r="L49" s="3">
        <f t="shared" si="57"/>
        <v>1.0032999999999974</v>
      </c>
      <c r="M49" s="5">
        <f t="shared" si="58"/>
        <v>0.12083854055932249</v>
      </c>
      <c r="N49" s="5">
        <f t="shared" si="59"/>
        <v>0.13413078002084841</v>
      </c>
      <c r="O49" s="5">
        <f t="shared" si="60"/>
        <v>0.12123730774316792</v>
      </c>
      <c r="P49" s="5">
        <f t="shared" si="61"/>
        <v>0.13457341159491687</v>
      </c>
      <c r="Q49" s="5">
        <f t="shared" si="62"/>
        <v>7.4442582911571145E-2</v>
      </c>
      <c r="R49" s="5">
        <f t="shared" si="63"/>
        <v>6.0818695429360033E-2</v>
      </c>
      <c r="S49" s="5">
        <f t="shared" si="64"/>
        <v>3.7467357319257509E-2</v>
      </c>
      <c r="T49" s="5">
        <f t="shared" si="65"/>
        <v>7.468824343517913E-2</v>
      </c>
      <c r="U49" s="5">
        <f t="shared" si="66"/>
        <v>6.7508751926589866E-2</v>
      </c>
      <c r="V49" s="5">
        <f t="shared" si="67"/>
        <v>4.6362232838040342E-3</v>
      </c>
      <c r="W49" s="5">
        <f t="shared" si="68"/>
        <v>2.7543755677281411E-2</v>
      </c>
      <c r="X49" s="5">
        <f t="shared" si="69"/>
        <v>2.7634650071016363E-2</v>
      </c>
      <c r="Y49" s="5">
        <f t="shared" si="70"/>
        <v>1.3862922208125322E-2</v>
      </c>
      <c r="Z49" s="5">
        <f t="shared" si="71"/>
        <v>2.0339799041425591E-2</v>
      </c>
      <c r="AA49" s="5">
        <f t="shared" si="72"/>
        <v>2.2577176935982483E-2</v>
      </c>
      <c r="AB49" s="5">
        <f t="shared" si="73"/>
        <v>1.2530333199470323E-2</v>
      </c>
      <c r="AC49" s="5">
        <f t="shared" si="74"/>
        <v>3.2269939568194101E-4</v>
      </c>
      <c r="AD49" s="5">
        <f t="shared" si="75"/>
        <v>7.6433922004456173E-3</v>
      </c>
      <c r="AE49" s="5">
        <f t="shared" si="76"/>
        <v>7.6686153947070667E-3</v>
      </c>
      <c r="AF49" s="5">
        <f t="shared" si="77"/>
        <v>3.8469609127547901E-3</v>
      </c>
      <c r="AG49" s="5">
        <f t="shared" si="78"/>
        <v>1.2865519612556239E-3</v>
      </c>
      <c r="AH49" s="5">
        <f t="shared" si="79"/>
        <v>5.1017300945655607E-3</v>
      </c>
      <c r="AI49" s="5">
        <f t="shared" si="80"/>
        <v>5.6629204049677912E-3</v>
      </c>
      <c r="AJ49" s="5">
        <f t="shared" si="81"/>
        <v>3.1429208247571359E-3</v>
      </c>
      <c r="AK49" s="5">
        <f t="shared" si="82"/>
        <v>1.1628807051601439E-3</v>
      </c>
      <c r="AL49" s="5">
        <f t="shared" si="83"/>
        <v>1.4375135083733487E-5</v>
      </c>
      <c r="AM49" s="5">
        <f t="shared" si="84"/>
        <v>1.6968330684989299E-3</v>
      </c>
      <c r="AN49" s="5">
        <f t="shared" si="85"/>
        <v>1.7024326176249718E-3</v>
      </c>
      <c r="AO49" s="5">
        <f t="shared" si="86"/>
        <v>8.5402532263156492E-4</v>
      </c>
      <c r="AP49" s="5">
        <f t="shared" si="87"/>
        <v>2.85614535398749E-4</v>
      </c>
      <c r="AQ49" s="5">
        <f t="shared" si="88"/>
        <v>7.1639265841391025E-5</v>
      </c>
      <c r="AR49" s="5">
        <f t="shared" si="89"/>
        <v>1.0237131607755228E-3</v>
      </c>
      <c r="AS49" s="5">
        <f t="shared" si="90"/>
        <v>1.1363216084608343E-3</v>
      </c>
      <c r="AT49" s="5">
        <f t="shared" si="91"/>
        <v>6.3065849269576524E-4</v>
      </c>
      <c r="AU49" s="5">
        <f t="shared" si="92"/>
        <v>2.3334364229743389E-4</v>
      </c>
      <c r="AV49" s="5">
        <f t="shared" si="93"/>
        <v>6.4752860737538122E-5</v>
      </c>
      <c r="AW49" s="5">
        <f t="shared" si="94"/>
        <v>4.4469600174321985E-7</v>
      </c>
      <c r="AX49" s="5">
        <f t="shared" si="95"/>
        <v>3.1391411767230342E-4</v>
      </c>
      <c r="AY49" s="5">
        <f t="shared" si="96"/>
        <v>3.1495003426062118E-4</v>
      </c>
      <c r="AZ49" s="5">
        <f t="shared" si="97"/>
        <v>1.5799468468684022E-4</v>
      </c>
      <c r="BA49" s="5">
        <f t="shared" si="98"/>
        <v>5.2838689048768799E-5</v>
      </c>
      <c r="BB49" s="5">
        <f t="shared" si="99"/>
        <v>1.32532641806574E-5</v>
      </c>
      <c r="BC49" s="5">
        <f t="shared" si="100"/>
        <v>2.6593999904907074E-6</v>
      </c>
      <c r="BD49" s="5">
        <f t="shared" si="101"/>
        <v>1.7118190236767986E-4</v>
      </c>
      <c r="BE49" s="5">
        <f t="shared" si="102"/>
        <v>1.900119116281253E-4</v>
      </c>
      <c r="BF49" s="5">
        <f t="shared" si="103"/>
        <v>1.0545661095360993E-4</v>
      </c>
      <c r="BG49" s="5">
        <f t="shared" si="104"/>
        <v>3.9018946052835794E-5</v>
      </c>
      <c r="BH49" s="5">
        <f t="shared" si="105"/>
        <v>1.0827757529661969E-5</v>
      </c>
      <c r="BI49" s="5">
        <f t="shared" si="106"/>
        <v>2.4037621715849612E-6</v>
      </c>
      <c r="BJ49" s="8">
        <f t="shared" si="107"/>
        <v>0.37821460979302018</v>
      </c>
      <c r="BK49" s="8">
        <f t="shared" si="108"/>
        <v>0.29816755732232714</v>
      </c>
      <c r="BL49" s="8">
        <f t="shared" si="109"/>
        <v>0.30335040791969192</v>
      </c>
      <c r="BM49" s="8">
        <f t="shared" si="110"/>
        <v>0.35371655047901923</v>
      </c>
      <c r="BN49" s="8">
        <f t="shared" si="111"/>
        <v>0.64604131825918687</v>
      </c>
    </row>
    <row r="50" spans="1:66" x14ac:dyDescent="0.25">
      <c r="A50" t="s">
        <v>80</v>
      </c>
      <c r="B50" t="s">
        <v>91</v>
      </c>
      <c r="C50" t="s">
        <v>87</v>
      </c>
      <c r="D50" t="s">
        <v>494</v>
      </c>
      <c r="E50">
        <f>VLOOKUP(A50,home!$A$2:$E$405,3,FALSE)</f>
        <v>1.1858974358974399</v>
      </c>
      <c r="F50">
        <f>VLOOKUP(B50,home!$B$2:$E$405,3,FALSE)</f>
        <v>0.42</v>
      </c>
      <c r="G50">
        <f>VLOOKUP(C50,away!$B$2:$E$405,4,FALSE)</f>
        <v>1.1000000000000001</v>
      </c>
      <c r="H50">
        <f>VLOOKUP(A50,away!$A$2:$E$405,3,FALSE)</f>
        <v>1.0128205128205101</v>
      </c>
      <c r="I50">
        <f>VLOOKUP(C50,away!$B$2:$E$405,3,FALSE)</f>
        <v>0.84</v>
      </c>
      <c r="J50">
        <f>VLOOKUP(B50,home!$B$2:$E$405,4,FALSE)</f>
        <v>1.06</v>
      </c>
      <c r="K50" s="3">
        <f t="shared" si="56"/>
        <v>0.5478846153846173</v>
      </c>
      <c r="L50" s="3">
        <f t="shared" si="57"/>
        <v>0.90181538461538224</v>
      </c>
      <c r="M50" s="5">
        <f t="shared" si="58"/>
        <v>0.23464066973694453</v>
      </c>
      <c r="N50" s="5">
        <f t="shared" si="59"/>
        <v>0.12855601309241485</v>
      </c>
      <c r="O50" s="5">
        <f t="shared" si="60"/>
        <v>0.21160256582523349</v>
      </c>
      <c r="P50" s="5">
        <f t="shared" si="61"/>
        <v>0.11593379039155619</v>
      </c>
      <c r="Q50" s="5">
        <f t="shared" si="62"/>
        <v>3.5216930894258758E-2</v>
      </c>
      <c r="R50" s="5">
        <f t="shared" si="63"/>
        <v>9.5413224642642333E-2</v>
      </c>
      <c r="S50" s="5">
        <f t="shared" si="64"/>
        <v>1.4320454090100392E-2</v>
      </c>
      <c r="T50" s="5">
        <f t="shared" si="65"/>
        <v>3.1759170079379298E-2</v>
      </c>
      <c r="U50" s="5">
        <f t="shared" si="66"/>
        <v>5.2275437885940176E-2</v>
      </c>
      <c r="V50" s="5">
        <f t="shared" si="67"/>
        <v>7.8617825131644878E-4</v>
      </c>
      <c r="W50" s="5">
        <f t="shared" si="68"/>
        <v>6.4316048793425359E-3</v>
      </c>
      <c r="X50" s="5">
        <f t="shared" si="69"/>
        <v>5.8001202279584574E-3</v>
      </c>
      <c r="Y50" s="5">
        <f t="shared" si="70"/>
        <v>2.6153188270959075E-3</v>
      </c>
      <c r="Z50" s="5">
        <f t="shared" si="71"/>
        <v>2.8681704626166125E-2</v>
      </c>
      <c r="AA50" s="5">
        <f t="shared" si="72"/>
        <v>1.5714264707682224E-2</v>
      </c>
      <c r="AB50" s="5">
        <f t="shared" si="73"/>
        <v>4.3048019377102701E-3</v>
      </c>
      <c r="AC50" s="5">
        <f t="shared" si="74"/>
        <v>2.4277713849836737E-5</v>
      </c>
      <c r="AD50" s="5">
        <f t="shared" si="75"/>
        <v>8.8094434140610341E-4</v>
      </c>
      <c r="AE50" s="5">
        <f t="shared" si="76"/>
        <v>7.9444916006988966E-4</v>
      </c>
      <c r="AF50" s="5">
        <f t="shared" si="77"/>
        <v>3.5822323742289744E-4</v>
      </c>
      <c r="AG50" s="5">
        <f t="shared" si="78"/>
        <v>1.0768374221156589E-4</v>
      </c>
      <c r="AH50" s="5">
        <f t="shared" si="79"/>
        <v>6.4664006222176964E-3</v>
      </c>
      <c r="AI50" s="5">
        <f t="shared" si="80"/>
        <v>3.542841417826592E-3</v>
      </c>
      <c r="AJ50" s="5">
        <f t="shared" si="81"/>
        <v>9.7053415378730722E-4</v>
      </c>
      <c r="AK50" s="5">
        <f t="shared" si="82"/>
        <v>1.7724691052179795E-4</v>
      </c>
      <c r="AL50" s="5">
        <f t="shared" si="83"/>
        <v>4.7981577819541844E-7</v>
      </c>
      <c r="AM50" s="5">
        <f t="shared" si="84"/>
        <v>9.6531170333307613E-5</v>
      </c>
      <c r="AN50" s="5">
        <f t="shared" si="85"/>
        <v>8.7053294501504775E-5</v>
      </c>
      <c r="AO50" s="5">
        <f t="shared" si="86"/>
        <v>3.9253000131455331E-5</v>
      </c>
      <c r="AP50" s="5">
        <f t="shared" si="87"/>
        <v>1.1799653136952015E-5</v>
      </c>
      <c r="AQ50" s="5">
        <f t="shared" si="88"/>
        <v>2.6602771830071203E-6</v>
      </c>
      <c r="AR50" s="5">
        <f t="shared" si="89"/>
        <v>1.1662999128404803E-3</v>
      </c>
      <c r="AS50" s="5">
        <f t="shared" si="90"/>
        <v>6.3899777916971907E-4</v>
      </c>
      <c r="AT50" s="5">
        <f t="shared" si="91"/>
        <v>1.7504852623601307E-4</v>
      </c>
      <c r="AU50" s="5">
        <f t="shared" si="92"/>
        <v>3.1968798156820702E-5</v>
      </c>
      <c r="AV50" s="5">
        <f t="shared" si="93"/>
        <v>4.3788031706145433E-6</v>
      </c>
      <c r="AW50" s="5">
        <f t="shared" si="94"/>
        <v>6.5853486049105844E-9</v>
      </c>
      <c r="AX50" s="5">
        <f t="shared" si="95"/>
        <v>8.81465718844853E-6</v>
      </c>
      <c r="AY50" s="5">
        <f t="shared" si="96"/>
        <v>7.949193462653454E-6</v>
      </c>
      <c r="AZ50" s="5">
        <f t="shared" si="97"/>
        <v>3.5843524799524534E-6</v>
      </c>
      <c r="BA50" s="5">
        <f t="shared" si="98"/>
        <v>1.0774747367684737E-6</v>
      </c>
      <c r="BB50" s="5">
        <f t="shared" si="99"/>
        <v>2.4292082353805468E-7</v>
      </c>
      <c r="BC50" s="5">
        <f t="shared" si="100"/>
        <v>4.3813947182011251E-8</v>
      </c>
      <c r="BD50" s="5">
        <f t="shared" si="101"/>
        <v>1.7529786741252068E-4</v>
      </c>
      <c r="BE50" s="5">
        <f t="shared" si="102"/>
        <v>9.6043004665052512E-5</v>
      </c>
      <c r="BF50" s="5">
        <f t="shared" si="103"/>
        <v>2.6310242335647647E-5</v>
      </c>
      <c r="BG50" s="5">
        <f t="shared" si="104"/>
        <v>4.8049923342474625E-6</v>
      </c>
      <c r="BH50" s="5">
        <f t="shared" si="105"/>
        <v>6.5814534424380133E-7</v>
      </c>
      <c r="BI50" s="5">
        <f t="shared" si="106"/>
        <v>7.2117541759638351E-8</v>
      </c>
      <c r="BJ50" s="8">
        <f t="shared" si="107"/>
        <v>0.21277946828948502</v>
      </c>
      <c r="BK50" s="8">
        <f t="shared" si="108"/>
        <v>0.36571379919300823</v>
      </c>
      <c r="BL50" s="8">
        <f t="shared" si="109"/>
        <v>0.39278719829276887</v>
      </c>
      <c r="BM50" s="8">
        <f t="shared" si="110"/>
        <v>0.17859103321026426</v>
      </c>
      <c r="BN50" s="8">
        <f t="shared" si="111"/>
        <v>0.82136319458305007</v>
      </c>
    </row>
    <row r="51" spans="1:66" x14ac:dyDescent="0.25">
      <c r="A51" t="s">
        <v>80</v>
      </c>
      <c r="B51" t="s">
        <v>96</v>
      </c>
      <c r="C51" t="s">
        <v>84</v>
      </c>
      <c r="D51" t="s">
        <v>494</v>
      </c>
      <c r="E51">
        <f>VLOOKUP(A51,home!$A$2:$E$405,3,FALSE)</f>
        <v>1.1858974358974399</v>
      </c>
      <c r="F51">
        <f>VLOOKUP(B51,home!$B$2:$E$405,3,FALSE)</f>
        <v>1.08</v>
      </c>
      <c r="G51">
        <f>VLOOKUP(C51,away!$B$2:$E$405,4,FALSE)</f>
        <v>0.6</v>
      </c>
      <c r="H51">
        <f>VLOOKUP(A51,away!$A$2:$E$405,3,FALSE)</f>
        <v>1.0128205128205101</v>
      </c>
      <c r="I51">
        <f>VLOOKUP(C51,away!$B$2:$E$405,3,FALSE)</f>
        <v>0.84</v>
      </c>
      <c r="J51">
        <f>VLOOKUP(B51,home!$B$2:$E$405,4,FALSE)</f>
        <v>0.92</v>
      </c>
      <c r="K51" s="3">
        <f t="shared" si="56"/>
        <v>0.76846153846154108</v>
      </c>
      <c r="L51" s="3">
        <f t="shared" si="57"/>
        <v>0.78270769230769022</v>
      </c>
      <c r="M51" s="5">
        <f t="shared" si="58"/>
        <v>0.21199995199067481</v>
      </c>
      <c r="N51" s="5">
        <f t="shared" si="59"/>
        <v>0.16291380926052682</v>
      </c>
      <c r="O51" s="5">
        <f t="shared" si="60"/>
        <v>0.1659339931919622</v>
      </c>
      <c r="P51" s="5">
        <f t="shared" si="61"/>
        <v>0.12751389169136215</v>
      </c>
      <c r="Q51" s="5">
        <f t="shared" si="62"/>
        <v>6.2596498250487229E-2</v>
      </c>
      <c r="R51" s="5">
        <f t="shared" si="63"/>
        <v>6.4938906443340355E-2</v>
      </c>
      <c r="S51" s="5">
        <f t="shared" si="64"/>
        <v>1.9174288038272352E-2</v>
      </c>
      <c r="T51" s="5">
        <f t="shared" si="65"/>
        <v>4.8994760692181227E-2</v>
      </c>
      <c r="U51" s="5">
        <f t="shared" si="66"/>
        <v>4.9903051951459415E-2</v>
      </c>
      <c r="V51" s="5">
        <f t="shared" si="67"/>
        <v>1.281440587977528E-3</v>
      </c>
      <c r="W51" s="5">
        <f t="shared" si="68"/>
        <v>1.6034333782624866E-2</v>
      </c>
      <c r="X51" s="5">
        <f t="shared" si="69"/>
        <v>1.2550196392689545E-2</v>
      </c>
      <c r="Y51" s="5">
        <f t="shared" si="70"/>
        <v>4.9115676282651668E-3</v>
      </c>
      <c r="Z51" s="5">
        <f t="shared" si="71"/>
        <v>1.6942727201083977E-2</v>
      </c>
      <c r="AA51" s="5">
        <f t="shared" si="72"/>
        <v>1.3019834210679192E-2</v>
      </c>
      <c r="AB51" s="5">
        <f t="shared" si="73"/>
        <v>5.0026209140263669E-3</v>
      </c>
      <c r="AC51" s="5">
        <f t="shared" si="74"/>
        <v>4.8172615963454727E-5</v>
      </c>
      <c r="AD51" s="5">
        <f t="shared" si="75"/>
        <v>3.0804422017004407E-3</v>
      </c>
      <c r="AE51" s="5">
        <f t="shared" si="76"/>
        <v>2.4110858069801722E-3</v>
      </c>
      <c r="AF51" s="5">
        <f t="shared" si="77"/>
        <v>9.435877039686379E-4</v>
      </c>
      <c r="AG51" s="5">
        <f t="shared" si="78"/>
        <v>2.4618445142106816E-4</v>
      </c>
      <c r="AH51" s="5">
        <f t="shared" si="79"/>
        <v>3.315300727239792E-3</v>
      </c>
      <c r="AI51" s="5">
        <f t="shared" si="80"/>
        <v>2.5476810973173564E-3</v>
      </c>
      <c r="AJ51" s="5">
        <f t="shared" si="81"/>
        <v>9.7889746777694137E-4</v>
      </c>
      <c r="AK51" s="5">
        <f t="shared" si="82"/>
        <v>2.5074835136132515E-4</v>
      </c>
      <c r="AL51" s="5">
        <f t="shared" si="83"/>
        <v>1.1589960614186838E-6</v>
      </c>
      <c r="AM51" s="5">
        <f t="shared" si="84"/>
        <v>4.7344027069211563E-4</v>
      </c>
      <c r="AN51" s="5">
        <f t="shared" si="85"/>
        <v>3.7056534171895397E-4</v>
      </c>
      <c r="AO51" s="5">
        <f t="shared" si="86"/>
        <v>1.4502217173302656E-4</v>
      </c>
      <c r="AP51" s="5">
        <f t="shared" si="87"/>
        <v>3.783665645686892E-5</v>
      </c>
      <c r="AQ51" s="5">
        <f t="shared" si="88"/>
        <v>7.4037605149986847E-6</v>
      </c>
      <c r="AR51" s="5">
        <f t="shared" si="89"/>
        <v>5.189822763047732E-4</v>
      </c>
      <c r="AS51" s="5">
        <f t="shared" si="90"/>
        <v>3.9881791848343854E-4</v>
      </c>
      <c r="AT51" s="5">
        <f t="shared" si="91"/>
        <v>1.5323811560190632E-4</v>
      </c>
      <c r="AU51" s="5">
        <f t="shared" si="92"/>
        <v>3.9252532688796146E-5</v>
      </c>
      <c r="AV51" s="5">
        <f t="shared" si="93"/>
        <v>7.5410154146360528E-6</v>
      </c>
      <c r="AW51" s="5">
        <f t="shared" si="94"/>
        <v>1.9364273023378104E-8</v>
      </c>
      <c r="AX51" s="5">
        <f t="shared" si="95"/>
        <v>6.0636773130951905E-5</v>
      </c>
      <c r="AY51" s="5">
        <f t="shared" si="96"/>
        <v>4.7460868766312317E-5</v>
      </c>
      <c r="AZ51" s="5">
        <f t="shared" si="97"/>
        <v>1.8573993533499226E-5</v>
      </c>
      <c r="BA51" s="5">
        <f t="shared" si="98"/>
        <v>4.8460025385143798E-6</v>
      </c>
      <c r="BB51" s="5">
        <f t="shared" si="99"/>
        <v>9.4825086595944973E-7</v>
      </c>
      <c r="BC51" s="5">
        <f t="shared" si="100"/>
        <v>1.4844064940477801E-7</v>
      </c>
      <c r="BD51" s="5">
        <f t="shared" si="101"/>
        <v>6.7701903305850131E-5</v>
      </c>
      <c r="BE51" s="5">
        <f t="shared" si="102"/>
        <v>5.2026308771188088E-5</v>
      </c>
      <c r="BF51" s="5">
        <f t="shared" si="103"/>
        <v>1.9990108639391178E-5</v>
      </c>
      <c r="BG51" s="5">
        <f t="shared" si="104"/>
        <v>5.1205432130132979E-6</v>
      </c>
      <c r="BH51" s="5">
        <f t="shared" si="105"/>
        <v>9.8373512880775005E-7</v>
      </c>
      <c r="BI51" s="5">
        <f t="shared" si="106"/>
        <v>1.5119252210445323E-7</v>
      </c>
      <c r="BJ51" s="8">
        <f t="shared" si="107"/>
        <v>0.31584934870144576</v>
      </c>
      <c r="BK51" s="8">
        <f t="shared" si="108"/>
        <v>0.36006636478907805</v>
      </c>
      <c r="BL51" s="8">
        <f t="shared" si="109"/>
        <v>0.30715484000523685</v>
      </c>
      <c r="BM51" s="8">
        <f t="shared" si="110"/>
        <v>0.20406878836399786</v>
      </c>
      <c r="BN51" s="8">
        <f t="shared" si="111"/>
        <v>0.79589705082835349</v>
      </c>
    </row>
    <row r="52" spans="1:66" x14ac:dyDescent="0.25">
      <c r="A52" t="s">
        <v>80</v>
      </c>
      <c r="B52" t="s">
        <v>93</v>
      </c>
      <c r="C52" t="s">
        <v>97</v>
      </c>
      <c r="D52" t="s">
        <v>494</v>
      </c>
      <c r="E52">
        <f>VLOOKUP(A52,home!$A$2:$E$405,3,FALSE)</f>
        <v>1.1858974358974399</v>
      </c>
      <c r="F52">
        <f>VLOOKUP(B52,home!$B$2:$E$405,3,FALSE)</f>
        <v>0.84</v>
      </c>
      <c r="G52">
        <f>VLOOKUP(C52,away!$B$2:$E$405,4,FALSE)</f>
        <v>1.1399999999999999</v>
      </c>
      <c r="H52">
        <f>VLOOKUP(A52,away!$A$2:$E$405,3,FALSE)</f>
        <v>1.0128205128205101</v>
      </c>
      <c r="I52">
        <f>VLOOKUP(C52,away!$B$2:$E$405,3,FALSE)</f>
        <v>0.78</v>
      </c>
      <c r="J52">
        <f>VLOOKUP(B52,home!$B$2:$E$405,4,FALSE)</f>
        <v>0.99</v>
      </c>
      <c r="K52" s="3">
        <f t="shared" si="56"/>
        <v>1.1356153846153882</v>
      </c>
      <c r="L52" s="3">
        <f t="shared" si="57"/>
        <v>0.78209999999999791</v>
      </c>
      <c r="M52" s="5">
        <f t="shared" si="58"/>
        <v>0.14694228554819347</v>
      </c>
      <c r="N52" s="5">
        <f t="shared" si="59"/>
        <v>0.16686992011907592</v>
      </c>
      <c r="O52" s="5">
        <f t="shared" si="60"/>
        <v>0.11492356152724181</v>
      </c>
      <c r="P52" s="5">
        <f t="shared" si="61"/>
        <v>0.13050896452512895</v>
      </c>
      <c r="Q52" s="5">
        <f t="shared" si="62"/>
        <v>9.4750024258381776E-2</v>
      </c>
      <c r="R52" s="5">
        <f t="shared" si="63"/>
        <v>4.4940858735227775E-2</v>
      </c>
      <c r="S52" s="5">
        <f t="shared" si="64"/>
        <v>2.8978366842938294E-2</v>
      </c>
      <c r="T52" s="5">
        <f t="shared" si="65"/>
        <v>7.41039939724802E-2</v>
      </c>
      <c r="U52" s="5">
        <f t="shared" si="66"/>
        <v>5.1035530577551516E-2</v>
      </c>
      <c r="V52" s="5">
        <f t="shared" si="67"/>
        <v>2.8597294631638234E-3</v>
      </c>
      <c r="W52" s="5">
        <f t="shared" si="68"/>
        <v>3.586652841349984E-2</v>
      </c>
      <c r="X52" s="5">
        <f t="shared" si="69"/>
        <v>2.805121187219815E-2</v>
      </c>
      <c r="Y52" s="5">
        <f t="shared" si="70"/>
        <v>1.0969426402623054E-2</v>
      </c>
      <c r="Z52" s="5">
        <f t="shared" si="71"/>
        <v>1.1716081872273854E-2</v>
      </c>
      <c r="AA52" s="5">
        <f t="shared" si="72"/>
        <v>1.3304962821567649E-2</v>
      </c>
      <c r="AB52" s="5">
        <f t="shared" si="73"/>
        <v>7.5546602359539954E-3</v>
      </c>
      <c r="AC52" s="5">
        <f t="shared" si="74"/>
        <v>1.5874443904419298E-4</v>
      </c>
      <c r="AD52" s="5">
        <f t="shared" si="75"/>
        <v>1.0182645364778848E-2</v>
      </c>
      <c r="AE52" s="5">
        <f t="shared" si="76"/>
        <v>7.9638469397935157E-3</v>
      </c>
      <c r="AF52" s="5">
        <f t="shared" si="77"/>
        <v>3.1142623458062456E-3</v>
      </c>
      <c r="AG52" s="5">
        <f t="shared" si="78"/>
        <v>8.1188819355168626E-4</v>
      </c>
      <c r="AH52" s="5">
        <f t="shared" si="79"/>
        <v>2.2907869080763385E-3</v>
      </c>
      <c r="AI52" s="5">
        <f t="shared" si="80"/>
        <v>2.6014528556870067E-3</v>
      </c>
      <c r="AJ52" s="5">
        <f t="shared" si="81"/>
        <v>1.4771249426349005E-3</v>
      </c>
      <c r="AK52" s="5">
        <f t="shared" si="82"/>
        <v>5.591486032851049E-4</v>
      </c>
      <c r="AL52" s="5">
        <f t="shared" si="83"/>
        <v>5.6396488693474736E-6</v>
      </c>
      <c r="AM52" s="5">
        <f t="shared" si="84"/>
        <v>2.3127137464650852E-3</v>
      </c>
      <c r="AN52" s="5">
        <f t="shared" si="85"/>
        <v>1.8087734211103385E-3</v>
      </c>
      <c r="AO52" s="5">
        <f t="shared" si="86"/>
        <v>7.0732084632519579E-4</v>
      </c>
      <c r="AP52" s="5">
        <f t="shared" si="87"/>
        <v>1.843985446369781E-4</v>
      </c>
      <c r="AQ52" s="5">
        <f t="shared" si="88"/>
        <v>3.6054525440145032E-5</v>
      </c>
      <c r="AR52" s="5">
        <f t="shared" si="89"/>
        <v>3.5832488816130002E-4</v>
      </c>
      <c r="AS52" s="5">
        <f t="shared" si="90"/>
        <v>4.0691925568656068E-4</v>
      </c>
      <c r="AT52" s="5">
        <f t="shared" si="91"/>
        <v>2.3105188352695062E-4</v>
      </c>
      <c r="AU52" s="5">
        <f t="shared" si="92"/>
        <v>8.7462024525855912E-5</v>
      </c>
      <c r="AV52" s="5">
        <f t="shared" si="93"/>
        <v>2.4830805155292608E-5</v>
      </c>
      <c r="AW52" s="5">
        <f t="shared" si="94"/>
        <v>1.3913715463145294E-7</v>
      </c>
      <c r="AX52" s="5">
        <f t="shared" si="95"/>
        <v>4.3772555178287338E-4</v>
      </c>
      <c r="AY52" s="5">
        <f t="shared" si="96"/>
        <v>3.4234515404938439E-4</v>
      </c>
      <c r="AZ52" s="5">
        <f t="shared" si="97"/>
        <v>1.3387407249101138E-4</v>
      </c>
      <c r="BA52" s="5">
        <f t="shared" si="98"/>
        <v>3.4900970698406578E-5</v>
      </c>
      <c r="BB52" s="5">
        <f t="shared" si="99"/>
        <v>6.8240122958059261E-6</v>
      </c>
      <c r="BC52" s="5">
        <f t="shared" si="100"/>
        <v>1.0674120033099604E-6</v>
      </c>
      <c r="BD52" s="5">
        <f t="shared" si="101"/>
        <v>4.6707649171825316E-5</v>
      </c>
      <c r="BE52" s="5">
        <f t="shared" si="102"/>
        <v>5.3041924978743023E-5</v>
      </c>
      <c r="BF52" s="5">
        <f t="shared" si="103"/>
        <v>3.011761301773792E-5</v>
      </c>
      <c r="BG52" s="5">
        <f t="shared" si="104"/>
        <v>1.1400674896945283E-5</v>
      </c>
      <c r="BH52" s="5">
        <f t="shared" si="105"/>
        <v>3.2366954519923817E-6</v>
      </c>
      <c r="BI52" s="5">
        <f t="shared" si="106"/>
        <v>7.3512823011944094E-7</v>
      </c>
      <c r="BJ52" s="8">
        <f t="shared" si="107"/>
        <v>0.43868974613948786</v>
      </c>
      <c r="BK52" s="8">
        <f t="shared" si="108"/>
        <v>0.30979607562138745</v>
      </c>
      <c r="BL52" s="8">
        <f t="shared" si="109"/>
        <v>0.23994191575002941</v>
      </c>
      <c r="BM52" s="8">
        <f t="shared" si="110"/>
        <v>0.30086599865303404</v>
      </c>
      <c r="BN52" s="8">
        <f t="shared" si="111"/>
        <v>0.69893561471324972</v>
      </c>
    </row>
    <row r="53" spans="1:66" x14ac:dyDescent="0.25">
      <c r="A53" t="s">
        <v>80</v>
      </c>
      <c r="B53" t="s">
        <v>92</v>
      </c>
      <c r="C53" t="s">
        <v>98</v>
      </c>
      <c r="D53" t="s">
        <v>494</v>
      </c>
      <c r="E53">
        <f>VLOOKUP(A53,home!$A$2:$E$405,3,FALSE)</f>
        <v>1.1858974358974399</v>
      </c>
      <c r="F53">
        <f>VLOOKUP(B53,home!$B$2:$E$405,3,FALSE)</f>
        <v>1.1200000000000001</v>
      </c>
      <c r="G53">
        <f>VLOOKUP(C53,away!$B$2:$E$405,4,FALSE)</f>
        <v>0.57999999999999996</v>
      </c>
      <c r="H53">
        <f>VLOOKUP(A53,away!$A$2:$E$405,3,FALSE)</f>
        <v>1.0128205128205101</v>
      </c>
      <c r="I53">
        <f>VLOOKUP(C53,away!$B$2:$E$405,3,FALSE)</f>
        <v>1.1000000000000001</v>
      </c>
      <c r="J53">
        <f>VLOOKUP(B53,home!$B$2:$E$405,4,FALSE)</f>
        <v>1.48</v>
      </c>
      <c r="K53" s="3">
        <f t="shared" si="56"/>
        <v>0.77035897435897693</v>
      </c>
      <c r="L53" s="3">
        <f t="shared" si="57"/>
        <v>1.6488717948717906</v>
      </c>
      <c r="M53" s="5">
        <f t="shared" si="58"/>
        <v>8.8990045018503841E-2</v>
      </c>
      <c r="N53" s="5">
        <f t="shared" si="59"/>
        <v>6.8554279808613797E-2</v>
      </c>
      <c r="O53" s="5">
        <f t="shared" si="60"/>
        <v>0.14673317525538185</v>
      </c>
      <c r="P53" s="5">
        <f t="shared" si="61"/>
        <v>0.11303721839417198</v>
      </c>
      <c r="Q53" s="5">
        <f t="shared" si="62"/>
        <v>2.6405702340641019E-2</v>
      </c>
      <c r="R53" s="5">
        <f t="shared" si="63"/>
        <v>0.12097209702528929</v>
      </c>
      <c r="S53" s="5">
        <f t="shared" si="64"/>
        <v>3.5895623885893381E-2</v>
      </c>
      <c r="T53" s="5">
        <f t="shared" si="65"/>
        <v>4.3539617813262994E-2</v>
      </c>
      <c r="U53" s="5">
        <f t="shared" si="66"/>
        <v>9.3191940590456504E-2</v>
      </c>
      <c r="V53" s="5">
        <f t="shared" si="67"/>
        <v>5.0661615212017324E-3</v>
      </c>
      <c r="W53" s="5">
        <f t="shared" si="68"/>
        <v>6.780623257454885E-3</v>
      </c>
      <c r="X53" s="5">
        <f t="shared" si="69"/>
        <v>1.1180378440869044E-2</v>
      </c>
      <c r="Y53" s="5">
        <f t="shared" si="70"/>
        <v>9.217505333570809E-3</v>
      </c>
      <c r="Z53" s="5">
        <f t="shared" si="71"/>
        <v>6.6489159583831031E-2</v>
      </c>
      <c r="AA53" s="5">
        <f t="shared" si="72"/>
        <v>5.1220520782990414E-2</v>
      </c>
      <c r="AB53" s="5">
        <f t="shared" si="73"/>
        <v>1.9729093928258574E-2</v>
      </c>
      <c r="AC53" s="5">
        <f t="shared" si="74"/>
        <v>4.0219723886893448E-4</v>
      </c>
      <c r="AD53" s="5">
        <f t="shared" si="75"/>
        <v>1.3058784945318923E-3</v>
      </c>
      <c r="AE53" s="5">
        <f t="shared" si="76"/>
        <v>2.1532262171632733E-3</v>
      </c>
      <c r="AF53" s="5">
        <f t="shared" si="77"/>
        <v>1.7751969887295016E-3</v>
      </c>
      <c r="AG53" s="5">
        <f t="shared" si="78"/>
        <v>9.7569074835247014E-4</v>
      </c>
      <c r="AH53" s="5">
        <f t="shared" si="79"/>
        <v>2.74080249756271E-2</v>
      </c>
      <c r="AI53" s="5">
        <f t="shared" si="80"/>
        <v>2.1114018009429317E-2</v>
      </c>
      <c r="AJ53" s="5">
        <f t="shared" si="81"/>
        <v>8.1326866291704658E-3</v>
      </c>
      <c r="AK53" s="5">
        <f t="shared" si="82"/>
        <v>2.0883627101435757E-3</v>
      </c>
      <c r="AL53" s="5">
        <f t="shared" si="83"/>
        <v>2.0435210306099961E-5</v>
      </c>
      <c r="AM53" s="5">
        <f t="shared" si="84"/>
        <v>2.0119904353700676E-4</v>
      </c>
      <c r="AN53" s="5">
        <f t="shared" si="85"/>
        <v>3.3175142804335188E-4</v>
      </c>
      <c r="AO53" s="5">
        <f t="shared" si="86"/>
        <v>2.7350778630456072E-4</v>
      </c>
      <c r="AP53" s="5">
        <f t="shared" si="87"/>
        <v>1.5032642483847036E-4</v>
      </c>
      <c r="AQ53" s="5">
        <f t="shared" si="88"/>
        <v>6.196725048501699E-5</v>
      </c>
      <c r="AR53" s="5">
        <f t="shared" si="89"/>
        <v>9.038463867090625E-3</v>
      </c>
      <c r="AS53" s="5">
        <f t="shared" si="90"/>
        <v>6.9628617544326065E-3</v>
      </c>
      <c r="AT53" s="5">
        <f t="shared" si="91"/>
        <v>2.6819515198740242E-3</v>
      </c>
      <c r="AU53" s="5">
        <f t="shared" si="92"/>
        <v>6.8868847404355107E-4</v>
      </c>
      <c r="AV53" s="5">
        <f t="shared" si="93"/>
        <v>1.326343366292597E-4</v>
      </c>
      <c r="AW53" s="5">
        <f t="shared" si="94"/>
        <v>7.2103549766629197E-7</v>
      </c>
      <c r="AX53" s="5">
        <f t="shared" si="95"/>
        <v>2.5832581470195933E-5</v>
      </c>
      <c r="AY53" s="5">
        <f t="shared" si="96"/>
        <v>4.2594614974933728E-5</v>
      </c>
      <c r="AZ53" s="5">
        <f t="shared" si="97"/>
        <v>3.5116529622795924E-5</v>
      </c>
      <c r="BA53" s="5">
        <f t="shared" si="98"/>
        <v>1.9300885076269299E-5</v>
      </c>
      <c r="BB53" s="5">
        <f t="shared" si="99"/>
        <v>7.9561712545805795E-6</v>
      </c>
      <c r="BC53" s="5">
        <f t="shared" si="100"/>
        <v>2.6237412753695256E-6</v>
      </c>
      <c r="BD53" s="5">
        <f t="shared" si="101"/>
        <v>2.4838780232355911E-3</v>
      </c>
      <c r="BE53" s="5">
        <f t="shared" si="102"/>
        <v>1.9134777264125731E-3</v>
      </c>
      <c r="BF53" s="5">
        <f t="shared" si="103"/>
        <v>7.3703236938896829E-4</v>
      </c>
      <c r="BG53" s="5">
        <f t="shared" si="104"/>
        <v>1.892598333839508E-4</v>
      </c>
      <c r="BH53" s="5">
        <f t="shared" si="105"/>
        <v>3.6449502783252792E-5</v>
      </c>
      <c r="BI53" s="5">
        <f t="shared" si="106"/>
        <v>5.6158403160002607E-6</v>
      </c>
      <c r="BJ53" s="8">
        <f t="shared" si="107"/>
        <v>0.17304027590007223</v>
      </c>
      <c r="BK53" s="8">
        <f t="shared" si="108"/>
        <v>0.24345427588392091</v>
      </c>
      <c r="BL53" s="8">
        <f t="shared" si="109"/>
        <v>0.51546023315433742</v>
      </c>
      <c r="BM53" s="8">
        <f t="shared" si="110"/>
        <v>0.43370955310008269</v>
      </c>
      <c r="BN53" s="8">
        <f t="shared" si="111"/>
        <v>0.56469251784260177</v>
      </c>
    </row>
    <row r="54" spans="1:66" x14ac:dyDescent="0.25">
      <c r="A54" t="s">
        <v>80</v>
      </c>
      <c r="B54" t="s">
        <v>416</v>
      </c>
      <c r="C54" t="s">
        <v>88</v>
      </c>
      <c r="D54" t="s">
        <v>494</v>
      </c>
      <c r="E54">
        <f>VLOOKUP(A54,home!$A$2:$E$405,3,FALSE)</f>
        <v>1.1858974358974399</v>
      </c>
      <c r="F54">
        <f>VLOOKUP(B54,home!$B$2:$E$405,3,FALSE)</f>
        <v>0.65</v>
      </c>
      <c r="G54">
        <f>VLOOKUP(C54,away!$B$2:$E$405,4,FALSE)</f>
        <v>1.26</v>
      </c>
      <c r="H54">
        <f>VLOOKUP(A54,away!$A$2:$E$405,3,FALSE)</f>
        <v>1.0128205128205101</v>
      </c>
      <c r="I54">
        <f>VLOOKUP(C54,away!$B$2:$E$405,3,FALSE)</f>
        <v>1.26</v>
      </c>
      <c r="J54">
        <f>VLOOKUP(B54,home!$B$2:$E$405,4,FALSE)</f>
        <v>0.61</v>
      </c>
      <c r="K54" s="3">
        <f t="shared" si="56"/>
        <v>0.97125000000000328</v>
      </c>
      <c r="L54" s="3">
        <f t="shared" si="57"/>
        <v>0.77845384615384394</v>
      </c>
      <c r="M54" s="5">
        <f t="shared" si="58"/>
        <v>0.17382541489351583</v>
      </c>
      <c r="N54" s="5">
        <f t="shared" si="59"/>
        <v>0.1688279342153278</v>
      </c>
      <c r="O54" s="5">
        <f t="shared" si="60"/>
        <v>0.13531506278314506</v>
      </c>
      <c r="P54" s="5">
        <f t="shared" si="61"/>
        <v>0.13142475472813006</v>
      </c>
      <c r="Q54" s="5">
        <f t="shared" si="62"/>
        <v>8.1987065553318833E-2</v>
      </c>
      <c r="R54" s="5">
        <f t="shared" si="63"/>
        <v>5.2668265533044066E-2</v>
      </c>
      <c r="S54" s="5">
        <f t="shared" si="64"/>
        <v>2.484168693906201E-2</v>
      </c>
      <c r="T54" s="5">
        <f t="shared" si="65"/>
        <v>6.3823146514848383E-2</v>
      </c>
      <c r="U54" s="5">
        <f t="shared" si="66"/>
        <v>5.1154052898969217E-2</v>
      </c>
      <c r="V54" s="5">
        <f t="shared" si="67"/>
        <v>2.0869040193123392E-3</v>
      </c>
      <c r="W54" s="5">
        <f t="shared" si="68"/>
        <v>2.6543312472887069E-2</v>
      </c>
      <c r="X54" s="5">
        <f t="shared" si="69"/>
        <v>2.0662743684182236E-2</v>
      </c>
      <c r="Y54" s="5">
        <f t="shared" si="70"/>
        <v>8.0424961465213538E-3</v>
      </c>
      <c r="Z54" s="5">
        <f t="shared" si="71"/>
        <v>1.3666604624816696E-2</v>
      </c>
      <c r="AA54" s="5">
        <f t="shared" si="72"/>
        <v>1.3273689741853259E-2</v>
      </c>
      <c r="AB54" s="5">
        <f t="shared" si="73"/>
        <v>6.446035580887511E-3</v>
      </c>
      <c r="AC54" s="5">
        <f t="shared" si="74"/>
        <v>9.8615775290716707E-5</v>
      </c>
      <c r="AD54" s="5">
        <f t="shared" si="75"/>
        <v>6.4450480598229115E-3</v>
      </c>
      <c r="AE54" s="5">
        <f t="shared" si="76"/>
        <v>5.0171724508155154E-3</v>
      </c>
      <c r="AF54" s="5">
        <f t="shared" si="77"/>
        <v>1.9528185955772226E-3</v>
      </c>
      <c r="AG54" s="5">
        <f t="shared" si="78"/>
        <v>5.0672638218927891E-4</v>
      </c>
      <c r="AH54" s="5">
        <f t="shared" si="79"/>
        <v>2.6597052335131165E-3</v>
      </c>
      <c r="AI54" s="5">
        <f t="shared" si="80"/>
        <v>2.5832387080496227E-3</v>
      </c>
      <c r="AJ54" s="5">
        <f t="shared" si="81"/>
        <v>1.2544852975966024E-3</v>
      </c>
      <c r="AK54" s="5">
        <f t="shared" si="82"/>
        <v>4.0613961509690144E-4</v>
      </c>
      <c r="AL54" s="5">
        <f t="shared" si="83"/>
        <v>2.982430178658599E-6</v>
      </c>
      <c r="AM54" s="5">
        <f t="shared" si="84"/>
        <v>1.2519505856206049E-3</v>
      </c>
      <c r="AN54" s="5">
        <f t="shared" si="85"/>
        <v>9.745857485709172E-4</v>
      </c>
      <c r="AO54" s="5">
        <f t="shared" si="86"/>
        <v>3.7933501219087679E-4</v>
      </c>
      <c r="AP54" s="5">
        <f t="shared" si="87"/>
        <v>9.8431599740267777E-5</v>
      </c>
      <c r="AQ54" s="5">
        <f t="shared" si="88"/>
        <v>1.9156114350221787E-5</v>
      </c>
      <c r="AR54" s="5">
        <f t="shared" si="89"/>
        <v>4.1409155373275876E-4</v>
      </c>
      <c r="AS54" s="5">
        <f t="shared" si="90"/>
        <v>4.0218642156294321E-4</v>
      </c>
      <c r="AT54" s="5">
        <f t="shared" si="91"/>
        <v>1.9531178097150495E-4</v>
      </c>
      <c r="AU54" s="5">
        <f t="shared" si="92"/>
        <v>6.3232189089524956E-5</v>
      </c>
      <c r="AV54" s="5">
        <f t="shared" si="93"/>
        <v>1.5353565913300328E-5</v>
      </c>
      <c r="AW54" s="5">
        <f t="shared" si="94"/>
        <v>6.2637106151737609E-8</v>
      </c>
      <c r="AX54" s="5">
        <f t="shared" si="95"/>
        <v>2.0265950104733605E-4</v>
      </c>
      <c r="AY54" s="5">
        <f t="shared" si="96"/>
        <v>1.5776106804991772E-4</v>
      </c>
      <c r="AZ54" s="5">
        <f t="shared" si="97"/>
        <v>6.1404855098398377E-5</v>
      </c>
      <c r="BA54" s="5">
        <f t="shared" si="98"/>
        <v>1.5933615207955896E-5</v>
      </c>
      <c r="BB54" s="5">
        <f t="shared" si="99"/>
        <v>3.1008960104421613E-6</v>
      </c>
      <c r="BC54" s="5">
        <f t="shared" si="100"/>
        <v>4.8278088517036222E-7</v>
      </c>
      <c r="BD54" s="5">
        <f t="shared" si="101"/>
        <v>5.3725193777181182E-5</v>
      </c>
      <c r="BE54" s="5">
        <f t="shared" si="102"/>
        <v>5.2180594456087388E-5</v>
      </c>
      <c r="BF54" s="5">
        <f t="shared" si="103"/>
        <v>2.5340201182737524E-5</v>
      </c>
      <c r="BG54" s="5">
        <f t="shared" si="104"/>
        <v>8.203890132911303E-6</v>
      </c>
      <c r="BH54" s="5">
        <f t="shared" si="105"/>
        <v>1.9920070728975322E-6</v>
      </c>
      <c r="BI54" s="5">
        <f t="shared" si="106"/>
        <v>3.8694737391034697E-7</v>
      </c>
      <c r="BJ54" s="8">
        <f t="shared" si="107"/>
        <v>0.38697326585226277</v>
      </c>
      <c r="BK54" s="8">
        <f t="shared" si="108"/>
        <v>0.33243811985353949</v>
      </c>
      <c r="BL54" s="8">
        <f t="shared" si="109"/>
        <v>0.26699267973742102</v>
      </c>
      <c r="BM54" s="8">
        <f t="shared" si="110"/>
        <v>0.25586447393061462</v>
      </c>
      <c r="BN54" s="8">
        <f t="shared" si="111"/>
        <v>0.74404849770648163</v>
      </c>
    </row>
    <row r="55" spans="1:66" x14ac:dyDescent="0.25">
      <c r="A55" t="s">
        <v>99</v>
      </c>
      <c r="B55" t="s">
        <v>101</v>
      </c>
      <c r="C55" t="s">
        <v>103</v>
      </c>
      <c r="D55" t="s">
        <v>494</v>
      </c>
      <c r="E55">
        <f>VLOOKUP(A55,home!$A$2:$E$405,3,FALSE)</f>
        <v>1.34265734265734</v>
      </c>
      <c r="F55">
        <f>VLOOKUP(B55,home!$B$2:$E$405,3,FALSE)</f>
        <v>0.8</v>
      </c>
      <c r="G55">
        <f>VLOOKUP(C55,away!$B$2:$E$405,4,FALSE)</f>
        <v>0.93</v>
      </c>
      <c r="H55">
        <f>VLOOKUP(A55,away!$A$2:$E$405,3,FALSE)</f>
        <v>1.29370629370629</v>
      </c>
      <c r="I55">
        <f>VLOOKUP(C55,away!$B$2:$E$405,3,FALSE)</f>
        <v>0.99</v>
      </c>
      <c r="J55">
        <f>VLOOKUP(B55,home!$B$2:$E$405,4,FALSE)</f>
        <v>0.89</v>
      </c>
      <c r="K55" s="3">
        <f t="shared" si="56"/>
        <v>0.99893706293706108</v>
      </c>
      <c r="L55" s="3">
        <f t="shared" si="57"/>
        <v>1.1398846153846121</v>
      </c>
      <c r="M55" s="5">
        <f t="shared" si="58"/>
        <v>0.11779355998442399</v>
      </c>
      <c r="N55" s="5">
        <f t="shared" si="59"/>
        <v>0.11766835284374101</v>
      </c>
      <c r="O55" s="5">
        <f t="shared" si="60"/>
        <v>0.13427106681762935</v>
      </c>
      <c r="P55" s="5">
        <f t="shared" si="61"/>
        <v>0.13412834512422853</v>
      </c>
      <c r="Q55" s="5">
        <f t="shared" si="62"/>
        <v>5.8771639395184212E-2</v>
      </c>
      <c r="R55" s="5">
        <f t="shared" si="63"/>
        <v>7.6526761678347516E-2</v>
      </c>
      <c r="S55" s="5">
        <f t="shared" si="64"/>
        <v>3.8182080939193674E-2</v>
      </c>
      <c r="T55" s="5">
        <f t="shared" si="65"/>
        <v>6.6992887567502657E-2</v>
      </c>
      <c r="U55" s="5">
        <f t="shared" si="66"/>
        <v>7.644541854705289E-2</v>
      </c>
      <c r="V55" s="5">
        <f t="shared" si="67"/>
        <v>4.8307671398924975E-3</v>
      </c>
      <c r="W55" s="5">
        <f t="shared" si="68"/>
        <v>1.9569722947140468E-2</v>
      </c>
      <c r="X55" s="5">
        <f t="shared" si="69"/>
        <v>2.2307226114784626E-2</v>
      </c>
      <c r="Y55" s="5">
        <f t="shared" si="70"/>
        <v>1.2713831930074427E-2</v>
      </c>
      <c r="Z55" s="5">
        <f t="shared" si="71"/>
        <v>2.9077226100784347E-2</v>
      </c>
      <c r="AA55" s="5">
        <f t="shared" si="72"/>
        <v>2.9046318839474367E-2</v>
      </c>
      <c r="AB55" s="5">
        <f t="shared" si="73"/>
        <v>1.4507722215318973E-2</v>
      </c>
      <c r="AC55" s="5">
        <f t="shared" si="74"/>
        <v>3.4379150388185549E-4</v>
      </c>
      <c r="AD55" s="5">
        <f t="shared" si="75"/>
        <v>4.8872303908271252E-3</v>
      </c>
      <c r="AE55" s="5">
        <f t="shared" si="76"/>
        <v>5.5708787343439637E-3</v>
      </c>
      <c r="AF55" s="5">
        <f t="shared" si="77"/>
        <v>3.1750794817259928E-3</v>
      </c>
      <c r="AG55" s="5">
        <f t="shared" si="78"/>
        <v>1.2064080846142691E-3</v>
      </c>
      <c r="AH55" s="5">
        <f t="shared" si="79"/>
        <v>8.2861706725859876E-3</v>
      </c>
      <c r="AI55" s="5">
        <f t="shared" si="80"/>
        <v>8.2773629946682574E-3</v>
      </c>
      <c r="AJ55" s="5">
        <f t="shared" si="81"/>
        <v>4.1342823393789125E-3</v>
      </c>
      <c r="AK55" s="5">
        <f t="shared" si="82"/>
        <v>1.3766292858172445E-3</v>
      </c>
      <c r="AL55" s="5">
        <f t="shared" si="83"/>
        <v>1.5658643983436972E-5</v>
      </c>
      <c r="AM55" s="5">
        <f t="shared" si="84"/>
        <v>9.7640711450191901E-4</v>
      </c>
      <c r="AN55" s="5">
        <f t="shared" si="85"/>
        <v>1.1129914481728185E-3</v>
      </c>
      <c r="AO55" s="5">
        <f t="shared" si="86"/>
        <v>6.3434091441341798E-4</v>
      </c>
      <c r="AP55" s="5">
        <f t="shared" si="87"/>
        <v>2.4102514974962076E-4</v>
      </c>
      <c r="AQ55" s="5">
        <f t="shared" si="88"/>
        <v>6.868521503009121E-5</v>
      </c>
      <c r="AR55" s="5">
        <f t="shared" si="89"/>
        <v>1.8890556940263854E-3</v>
      </c>
      <c r="AS55" s="5">
        <f t="shared" si="90"/>
        <v>1.8870477467152486E-3</v>
      </c>
      <c r="AT55" s="5">
        <f t="shared" si="91"/>
        <v>9.425209668628648E-4</v>
      </c>
      <c r="AU55" s="5">
        <f t="shared" si="92"/>
        <v>3.1383970879819646E-4</v>
      </c>
      <c r="AV55" s="5">
        <f t="shared" si="93"/>
        <v>7.8376529234973211E-5</v>
      </c>
      <c r="AW55" s="5">
        <f t="shared" si="94"/>
        <v>4.9527986001422533E-7</v>
      </c>
      <c r="AX55" s="5">
        <f t="shared" si="95"/>
        <v>1.6256154253189956E-4</v>
      </c>
      <c r="AY55" s="5">
        <f t="shared" si="96"/>
        <v>1.8530140138530354E-4</v>
      </c>
      <c r="AZ55" s="5">
        <f t="shared" si="97"/>
        <v>1.0561110832415821E-4</v>
      </c>
      <c r="BA55" s="5">
        <f t="shared" si="98"/>
        <v>4.0128159197475236E-5</v>
      </c>
      <c r="BB55" s="5">
        <f t="shared" si="99"/>
        <v>1.1435367828226627E-5</v>
      </c>
      <c r="BC55" s="5">
        <f t="shared" si="100"/>
        <v>2.6069999717319345E-6</v>
      </c>
      <c r="BD55" s="5">
        <f t="shared" si="101"/>
        <v>3.5888425387089643E-4</v>
      </c>
      <c r="BE55" s="5">
        <f t="shared" si="102"/>
        <v>3.5850278249615188E-4</v>
      </c>
      <c r="BF55" s="5">
        <f t="shared" si="103"/>
        <v>1.7906085830073497E-4</v>
      </c>
      <c r="BG55" s="5">
        <f t="shared" si="104"/>
        <v>5.962350929264184E-5</v>
      </c>
      <c r="BH55" s="5">
        <f t="shared" si="105"/>
        <v>1.4890033313698047E-5</v>
      </c>
      <c r="BI55" s="5">
        <f t="shared" si="106"/>
        <v>2.9748412290841051E-6</v>
      </c>
      <c r="BJ55" s="8">
        <f t="shared" si="107"/>
        <v>0.31640435191104543</v>
      </c>
      <c r="BK55" s="8">
        <f t="shared" si="108"/>
        <v>0.29547950473698931</v>
      </c>
      <c r="BL55" s="8">
        <f t="shared" si="109"/>
        <v>0.35895651031441422</v>
      </c>
      <c r="BM55" s="8">
        <f t="shared" si="110"/>
        <v>0.3605730610981534</v>
      </c>
      <c r="BN55" s="8">
        <f t="shared" si="111"/>
        <v>0.63915972584355463</v>
      </c>
    </row>
    <row r="56" spans="1:66" x14ac:dyDescent="0.25">
      <c r="A56" t="s">
        <v>99</v>
      </c>
      <c r="B56" t="s">
        <v>100</v>
      </c>
      <c r="C56" t="s">
        <v>115</v>
      </c>
      <c r="D56" t="s">
        <v>494</v>
      </c>
      <c r="E56">
        <f>VLOOKUP(A56,home!$A$2:$E$405,3,FALSE)</f>
        <v>1.34265734265734</v>
      </c>
      <c r="F56">
        <f>VLOOKUP(B56,home!$B$2:$E$405,3,FALSE)</f>
        <v>0.95</v>
      </c>
      <c r="G56">
        <f>VLOOKUP(C56,away!$B$2:$E$405,4,FALSE)</f>
        <v>0.97</v>
      </c>
      <c r="H56">
        <f>VLOOKUP(A56,away!$A$2:$E$405,3,FALSE)</f>
        <v>1.29370629370629</v>
      </c>
      <c r="I56">
        <f>VLOOKUP(C56,away!$B$2:$E$405,3,FALSE)</f>
        <v>0.8</v>
      </c>
      <c r="J56">
        <f>VLOOKUP(B56,home!$B$2:$E$405,4,FALSE)</f>
        <v>1.62</v>
      </c>
      <c r="K56" s="3">
        <f t="shared" si="56"/>
        <v>1.2372587412587388</v>
      </c>
      <c r="L56" s="3">
        <f t="shared" si="57"/>
        <v>1.6766433566433521</v>
      </c>
      <c r="M56" s="5">
        <f t="shared" si="58"/>
        <v>5.426357443279041E-2</v>
      </c>
      <c r="N56" s="5">
        <f t="shared" si="59"/>
        <v>6.7138081798914145E-2</v>
      </c>
      <c r="O56" s="5">
        <f t="shared" si="60"/>
        <v>9.0980661580460087E-2</v>
      </c>
      <c r="P56" s="5">
        <f t="shared" si="61"/>
        <v>0.11256661882592733</v>
      </c>
      <c r="Q56" s="5">
        <f t="shared" si="62"/>
        <v>4.1533589288525387E-2</v>
      </c>
      <c r="R56" s="5">
        <f t="shared" si="63"/>
        <v>7.6271060910947736E-2</v>
      </c>
      <c r="S56" s="5">
        <f t="shared" si="64"/>
        <v>5.8378220594350681E-2</v>
      </c>
      <c r="T56" s="5">
        <f t="shared" si="65"/>
        <v>6.963701655815957E-2</v>
      </c>
      <c r="U56" s="5">
        <f t="shared" si="66"/>
        <v>9.4367036817147795E-2</v>
      </c>
      <c r="V56" s="5">
        <f t="shared" si="67"/>
        <v>1.3455801354920581E-2</v>
      </c>
      <c r="W56" s="5">
        <f t="shared" si="68"/>
        <v>1.7129265467692781E-2</v>
      </c>
      <c r="X56" s="5">
        <f t="shared" si="69"/>
        <v>2.8719669150587483E-2</v>
      </c>
      <c r="Y56" s="5">
        <f t="shared" si="70"/>
        <v>2.4076321243163765E-2</v>
      </c>
      <c r="Z56" s="5">
        <f t="shared" si="71"/>
        <v>4.2626455860160326E-2</v>
      </c>
      <c r="AA56" s="5">
        <f t="shared" si="72"/>
        <v>5.2739955121863157E-2</v>
      </c>
      <c r="AB56" s="5">
        <f t="shared" si="73"/>
        <v>3.2626485244059401E-2</v>
      </c>
      <c r="AC56" s="5">
        <f t="shared" si="74"/>
        <v>1.7445796719408697E-3</v>
      </c>
      <c r="AD56" s="5">
        <f t="shared" si="75"/>
        <v>5.2983333578110912E-3</v>
      </c>
      <c r="AE56" s="5">
        <f t="shared" si="76"/>
        <v>8.8834154256558304E-3</v>
      </c>
      <c r="AF56" s="5">
        <f t="shared" si="77"/>
        <v>7.4471597288644628E-3</v>
      </c>
      <c r="AG56" s="5">
        <f t="shared" si="78"/>
        <v>4.16207696175417E-3</v>
      </c>
      <c r="AH56" s="5">
        <f t="shared" si="79"/>
        <v>1.7867341008797232E-2</v>
      </c>
      <c r="AI56" s="5">
        <f t="shared" si="80"/>
        <v>2.2106523846185104E-2</v>
      </c>
      <c r="AJ56" s="5">
        <f t="shared" si="81"/>
        <v>1.3675744933768642E-2</v>
      </c>
      <c r="AK56" s="5">
        <f t="shared" si="82"/>
        <v>5.6401449875100543E-3</v>
      </c>
      <c r="AL56" s="5">
        <f t="shared" si="83"/>
        <v>1.4476114925754632E-4</v>
      </c>
      <c r="AM56" s="5">
        <f t="shared" si="84"/>
        <v>1.3110818522109055E-3</v>
      </c>
      <c r="AN56" s="5">
        <f t="shared" si="85"/>
        <v>2.1982166775250758E-3</v>
      </c>
      <c r="AO56" s="5">
        <f t="shared" si="86"/>
        <v>1.8428126944175201E-3</v>
      </c>
      <c r="AP56" s="5">
        <f t="shared" si="87"/>
        <v>1.0299132205443904E-3</v>
      </c>
      <c r="AQ56" s="5">
        <f t="shared" si="88"/>
        <v>4.3169928978622807E-4</v>
      </c>
      <c r="AR56" s="5">
        <f t="shared" si="89"/>
        <v>5.9914317206562337E-3</v>
      </c>
      <c r="AS56" s="5">
        <f t="shared" si="90"/>
        <v>7.4129512690368111E-3</v>
      </c>
      <c r="AT56" s="5">
        <f t="shared" si="91"/>
        <v>4.5858693780704285E-3</v>
      </c>
      <c r="AU56" s="5">
        <f t="shared" si="92"/>
        <v>1.8913023247628044E-3</v>
      </c>
      <c r="AV56" s="5">
        <f t="shared" si="93"/>
        <v>5.8500758341893883E-4</v>
      </c>
      <c r="AW56" s="5">
        <f t="shared" si="94"/>
        <v>8.3416265881700065E-6</v>
      </c>
      <c r="AX56" s="5">
        <f t="shared" si="95"/>
        <v>2.7035791369227374E-4</v>
      </c>
      <c r="AY56" s="5">
        <f t="shared" si="96"/>
        <v>4.5329379990810754E-4</v>
      </c>
      <c r="AZ56" s="5">
        <f t="shared" si="97"/>
        <v>3.8000601911177472E-4</v>
      </c>
      <c r="BA56" s="5">
        <f t="shared" si="98"/>
        <v>2.1237818914274795E-4</v>
      </c>
      <c r="BB56" s="5">
        <f t="shared" si="99"/>
        <v>8.9020619980533449E-5</v>
      </c>
      <c r="BC56" s="5">
        <f t="shared" si="100"/>
        <v>2.9851166218926731E-5</v>
      </c>
      <c r="BD56" s="5">
        <f t="shared" si="101"/>
        <v>1.6742490318700897E-3</v>
      </c>
      <c r="BE56" s="5">
        <f t="shared" si="102"/>
        <v>2.0714792497252494E-3</v>
      </c>
      <c r="BF56" s="5">
        <f t="shared" si="103"/>
        <v>1.2814779045293297E-3</v>
      </c>
      <c r="BG56" s="5">
        <f t="shared" si="104"/>
        <v>5.2850657970294817E-4</v>
      </c>
      <c r="BH56" s="5">
        <f t="shared" si="105"/>
        <v>1.6347484638755782E-4</v>
      </c>
      <c r="BI56" s="5">
        <f t="shared" si="106"/>
        <v>4.0452136533787028E-5</v>
      </c>
      <c r="BJ56" s="8">
        <f t="shared" si="107"/>
        <v>0.28227356042366719</v>
      </c>
      <c r="BK56" s="8">
        <f t="shared" si="108"/>
        <v>0.24100684982909551</v>
      </c>
      <c r="BL56" s="8">
        <f t="shared" si="109"/>
        <v>0.43250115647543336</v>
      </c>
      <c r="BM56" s="8">
        <f t="shared" si="110"/>
        <v>0.55520948357747146</v>
      </c>
      <c r="BN56" s="8">
        <f t="shared" si="111"/>
        <v>0.44275358683756516</v>
      </c>
    </row>
    <row r="57" spans="1:66" x14ac:dyDescent="0.25">
      <c r="A57" t="s">
        <v>99</v>
      </c>
      <c r="B57" t="s">
        <v>104</v>
      </c>
      <c r="C57" t="s">
        <v>118</v>
      </c>
      <c r="D57" t="s">
        <v>494</v>
      </c>
      <c r="E57">
        <f>VLOOKUP(A57,home!$A$2:$E$405,3,FALSE)</f>
        <v>1.34265734265734</v>
      </c>
      <c r="F57">
        <f>VLOOKUP(B57,home!$B$2:$E$405,3,FALSE)</f>
        <v>0.74</v>
      </c>
      <c r="G57">
        <f>VLOOKUP(C57,away!$B$2:$E$405,4,FALSE)</f>
        <v>1.32</v>
      </c>
      <c r="H57">
        <f>VLOOKUP(A57,away!$A$2:$E$405,3,FALSE)</f>
        <v>1.29370629370629</v>
      </c>
      <c r="I57">
        <f>VLOOKUP(C57,away!$B$2:$E$405,3,FALSE)</f>
        <v>1.37</v>
      </c>
      <c r="J57">
        <f>VLOOKUP(B57,home!$B$2:$E$405,4,FALSE)</f>
        <v>1.26</v>
      </c>
      <c r="K57" s="3">
        <f t="shared" si="56"/>
        <v>1.3115076923076898</v>
      </c>
      <c r="L57" s="3">
        <f t="shared" si="57"/>
        <v>2.2331958041957978</v>
      </c>
      <c r="M57" s="5">
        <f t="shared" si="58"/>
        <v>2.8877183426306841E-2</v>
      </c>
      <c r="N57" s="5">
        <f t="shared" si="59"/>
        <v>3.7872648195781546E-2</v>
      </c>
      <c r="O57" s="5">
        <f t="shared" si="60"/>
        <v>6.4488404864620874E-2</v>
      </c>
      <c r="P57" s="5">
        <f t="shared" si="61"/>
        <v>8.4577039044602897E-2</v>
      </c>
      <c r="Q57" s="5">
        <f t="shared" si="62"/>
        <v>2.4835134718415228E-2</v>
      </c>
      <c r="R57" s="5">
        <f t="shared" si="63"/>
        <v>7.2007617581475614E-2</v>
      </c>
      <c r="S57" s="5">
        <f t="shared" si="64"/>
        <v>6.1928438691113148E-2</v>
      </c>
      <c r="T57" s="5">
        <f t="shared" si="65"/>
        <v>5.5461718649802282E-2</v>
      </c>
      <c r="U57" s="5">
        <f t="shared" si="66"/>
        <v>9.4438544362855703E-2</v>
      </c>
      <c r="V57" s="5">
        <f t="shared" si="67"/>
        <v>2.0153258100103641E-2</v>
      </c>
      <c r="W57" s="5">
        <f t="shared" si="68"/>
        <v>1.0857156740899781E-2</v>
      </c>
      <c r="X57" s="5">
        <f t="shared" si="69"/>
        <v>2.4246156879273513E-2</v>
      </c>
      <c r="Y57" s="5">
        <f t="shared" si="70"/>
        <v>2.7073207905333348E-2</v>
      </c>
      <c r="Z57" s="5">
        <f t="shared" si="71"/>
        <v>5.3602369817695623E-2</v>
      </c>
      <c r="AA57" s="5">
        <f t="shared" si="72"/>
        <v>7.0299920341829344E-2</v>
      </c>
      <c r="AB57" s="5">
        <f t="shared" si="73"/>
        <v>4.6099443148463516E-2</v>
      </c>
      <c r="AC57" s="5">
        <f t="shared" si="74"/>
        <v>3.6891212519873898E-3</v>
      </c>
      <c r="AD57" s="5">
        <f t="shared" si="75"/>
        <v>3.5598111455700872E-3</v>
      </c>
      <c r="AE57" s="5">
        <f t="shared" si="76"/>
        <v>7.9497553140165551E-3</v>
      </c>
      <c r="AF57" s="5">
        <f t="shared" si="77"/>
        <v>8.8766801058225101E-3</v>
      </c>
      <c r="AG57" s="5">
        <f t="shared" si="78"/>
        <v>6.6077882558370458E-3</v>
      </c>
      <c r="AH57" s="5">
        <f t="shared" si="79"/>
        <v>2.9926146842957337E-2</v>
      </c>
      <c r="AI57" s="5">
        <f t="shared" si="80"/>
        <v>3.9248371785668021E-2</v>
      </c>
      <c r="AJ57" s="5">
        <f t="shared" si="81"/>
        <v>2.5737270753727861E-2</v>
      </c>
      <c r="AK57" s="5">
        <f t="shared" si="82"/>
        <v>1.1251542857506607E-2</v>
      </c>
      <c r="AL57" s="5">
        <f t="shared" si="83"/>
        <v>4.321958240364521E-4</v>
      </c>
      <c r="AM57" s="5">
        <f t="shared" si="84"/>
        <v>9.3374394011556299E-4</v>
      </c>
      <c r="AN57" s="5">
        <f t="shared" si="85"/>
        <v>2.0852330492593277E-3</v>
      </c>
      <c r="AO57" s="5">
        <f t="shared" si="86"/>
        <v>2.3283668481881704E-3</v>
      </c>
      <c r="AP57" s="5">
        <f t="shared" si="87"/>
        <v>1.7332330253341385E-3</v>
      </c>
      <c r="AQ57" s="5">
        <f t="shared" si="88"/>
        <v>9.6766217996744665E-4</v>
      </c>
      <c r="AR57" s="5">
        <f t="shared" si="89"/>
        <v>1.3366189113087925E-2</v>
      </c>
      <c r="AS57" s="5">
        <f t="shared" si="90"/>
        <v>1.752985983865411E-2</v>
      </c>
      <c r="AT57" s="5">
        <f t="shared" si="91"/>
        <v>1.1495273011735254E-2</v>
      </c>
      <c r="AU57" s="5">
        <f t="shared" si="92"/>
        <v>5.0253796600225895E-3</v>
      </c>
      <c r="AV57" s="5">
        <f t="shared" si="93"/>
        <v>1.6477060202215572E-3</v>
      </c>
      <c r="AW57" s="5">
        <f t="shared" si="94"/>
        <v>3.5162173371744966E-5</v>
      </c>
      <c r="AX57" s="5">
        <f t="shared" si="95"/>
        <v>2.0410206001787517E-4</v>
      </c>
      <c r="AY57" s="5">
        <f t="shared" si="96"/>
        <v>4.5579986405963781E-4</v>
      </c>
      <c r="AZ57" s="5">
        <f t="shared" si="97"/>
        <v>5.089451719854991E-4</v>
      </c>
      <c r="BA57" s="5">
        <f t="shared" si="98"/>
        <v>3.7885807421457506E-4</v>
      </c>
      <c r="BB57" s="5">
        <f t="shared" si="99"/>
        <v>2.1151606543042228E-4</v>
      </c>
      <c r="BC57" s="5">
        <f t="shared" si="100"/>
        <v>9.4471357967844559E-5</v>
      </c>
      <c r="BD57" s="5">
        <f t="shared" si="101"/>
        <v>4.9748862409059198E-3</v>
      </c>
      <c r="BE57" s="5">
        <f t="shared" si="102"/>
        <v>6.5246015733037991E-3</v>
      </c>
      <c r="BF57" s="5">
        <f t="shared" si="103"/>
        <v>4.2785325763153945E-3</v>
      </c>
      <c r="BG57" s="5">
        <f t="shared" si="104"/>
        <v>1.8704427952088926E-3</v>
      </c>
      <c r="BH57" s="5">
        <f t="shared" si="105"/>
        <v>6.1327502848448976E-4</v>
      </c>
      <c r="BI57" s="5">
        <f t="shared" si="106"/>
        <v>1.6086298347152509E-4</v>
      </c>
      <c r="BJ57" s="8">
        <f t="shared" si="107"/>
        <v>0.2172419895472924</v>
      </c>
      <c r="BK57" s="8">
        <f t="shared" si="108"/>
        <v>0.20011303620221002</v>
      </c>
      <c r="BL57" s="8">
        <f t="shared" si="109"/>
        <v>0.52098427138051639</v>
      </c>
      <c r="BM57" s="8">
        <f t="shared" si="110"/>
        <v>0.67886300142582345</v>
      </c>
      <c r="BN57" s="8">
        <f t="shared" si="111"/>
        <v>0.312658027831203</v>
      </c>
    </row>
    <row r="58" spans="1:66" x14ac:dyDescent="0.25">
      <c r="A58" t="s">
        <v>99</v>
      </c>
      <c r="B58" t="s">
        <v>105</v>
      </c>
      <c r="C58" t="s">
        <v>109</v>
      </c>
      <c r="D58" t="s">
        <v>494</v>
      </c>
      <c r="E58">
        <f>VLOOKUP(A58,home!$A$2:$E$405,3,FALSE)</f>
        <v>1.34265734265734</v>
      </c>
      <c r="F58">
        <f>VLOOKUP(B58,home!$B$2:$E$405,3,FALSE)</f>
        <v>1.35</v>
      </c>
      <c r="G58">
        <f>VLOOKUP(C58,away!$B$2:$E$405,4,FALSE)</f>
        <v>0.52</v>
      </c>
      <c r="H58">
        <f>VLOOKUP(A58,away!$A$2:$E$405,3,FALSE)</f>
        <v>1.29370629370629</v>
      </c>
      <c r="I58">
        <f>VLOOKUP(C58,away!$B$2:$E$405,3,FALSE)</f>
        <v>1.42</v>
      </c>
      <c r="J58">
        <f>VLOOKUP(B58,home!$B$2:$E$405,4,FALSE)</f>
        <v>1.26</v>
      </c>
      <c r="K58" s="3">
        <f t="shared" si="56"/>
        <v>0.9425454545454528</v>
      </c>
      <c r="L58" s="3">
        <f t="shared" si="57"/>
        <v>2.314699300699294</v>
      </c>
      <c r="M58" s="5">
        <f t="shared" si="58"/>
        <v>3.8494313294104084E-2</v>
      </c>
      <c r="N58" s="5">
        <f t="shared" si="59"/>
        <v>3.6282640021206403E-2</v>
      </c>
      <c r="O58" s="5">
        <f t="shared" si="60"/>
        <v>8.9102760062762257E-2</v>
      </c>
      <c r="P58" s="5">
        <f t="shared" si="61"/>
        <v>8.398340148461067E-2</v>
      </c>
      <c r="Q58" s="5">
        <f t="shared" si="62"/>
        <v>1.709901871544851E-2</v>
      </c>
      <c r="R58" s="5">
        <f t="shared" si="63"/>
        <v>0.10312304820382641</v>
      </c>
      <c r="S58" s="5">
        <f t="shared" si="64"/>
        <v>4.5806842110920308E-2</v>
      </c>
      <c r="T58" s="5">
        <f t="shared" si="65"/>
        <v>3.9579086663292802E-2</v>
      </c>
      <c r="U58" s="5">
        <f t="shared" si="66"/>
        <v>9.7198160343388199E-2</v>
      </c>
      <c r="V58" s="5">
        <f t="shared" si="67"/>
        <v>1.110413484930921E-2</v>
      </c>
      <c r="W58" s="5">
        <f t="shared" si="68"/>
        <v>5.3722007891445402E-3</v>
      </c>
      <c r="X58" s="5">
        <f t="shared" si="69"/>
        <v>1.2435029409849063E-2</v>
      </c>
      <c r="Y58" s="5">
        <f t="shared" si="70"/>
        <v>1.4391676939576391E-2</v>
      </c>
      <c r="Z58" s="5">
        <f t="shared" si="71"/>
        <v>7.956628252112552E-2</v>
      </c>
      <c r="AA58" s="5">
        <f t="shared" si="72"/>
        <v>7.4994837925366167E-2</v>
      </c>
      <c r="AB58" s="5">
        <f t="shared" si="73"/>
        <v>3.5343021800463406E-2</v>
      </c>
      <c r="AC58" s="5">
        <f t="shared" si="74"/>
        <v>1.514124644957017E-3</v>
      </c>
      <c r="AD58" s="5">
        <f t="shared" si="75"/>
        <v>1.2658858586784203E-3</v>
      </c>
      <c r="AE58" s="5">
        <f t="shared" si="76"/>
        <v>2.9301451118480645E-3</v>
      </c>
      <c r="AF58" s="5">
        <f t="shared" si="77"/>
        <v>3.3912024206710851E-3</v>
      </c>
      <c r="AG58" s="5">
        <f t="shared" si="78"/>
        <v>2.6165379572190379E-3</v>
      </c>
      <c r="AH58" s="5">
        <f t="shared" si="79"/>
        <v>4.6043004627722942E-2</v>
      </c>
      <c r="AI58" s="5">
        <f t="shared" si="80"/>
        <v>4.3397624725475502E-2</v>
      </c>
      <c r="AJ58" s="5">
        <f t="shared" si="81"/>
        <v>2.0452116961533144E-2</v>
      </c>
      <c r="AK58" s="5">
        <f t="shared" si="82"/>
        <v>6.4256832926416745E-3</v>
      </c>
      <c r="AL58" s="5">
        <f t="shared" si="83"/>
        <v>1.3213519304384647E-4</v>
      </c>
      <c r="AM58" s="5">
        <f t="shared" si="84"/>
        <v>2.386309924141426E-4</v>
      </c>
      <c r="AN58" s="5">
        <f t="shared" si="85"/>
        <v>5.5235899126619432E-4</v>
      </c>
      <c r="AO58" s="5">
        <f t="shared" si="86"/>
        <v>6.3927248540941381E-4</v>
      </c>
      <c r="AP58" s="5">
        <f t="shared" si="87"/>
        <v>4.9324119164448994E-4</v>
      </c>
      <c r="AQ58" s="5">
        <f t="shared" si="88"/>
        <v>2.8542626034389691E-4</v>
      </c>
      <c r="AR58" s="5">
        <f t="shared" si="89"/>
        <v>2.1315142122776916E-2</v>
      </c>
      <c r="AS58" s="5">
        <f t="shared" si="90"/>
        <v>2.0090490320813694E-2</v>
      </c>
      <c r="AT58" s="5">
        <f t="shared" si="91"/>
        <v>9.4681001657361819E-3</v>
      </c>
      <c r="AU58" s="5">
        <f t="shared" si="92"/>
        <v>2.9747049247985623E-3</v>
      </c>
      <c r="AV58" s="5">
        <f t="shared" si="93"/>
        <v>7.0094865137071438E-4</v>
      </c>
      <c r="AW58" s="5">
        <f t="shared" si="94"/>
        <v>8.0077938921518909E-6</v>
      </c>
      <c r="AX58" s="5">
        <f t="shared" si="95"/>
        <v>3.7486759535603391E-5</v>
      </c>
      <c r="AY58" s="5">
        <f t="shared" si="96"/>
        <v>8.6770576082543767E-5</v>
      </c>
      <c r="AZ58" s="5">
        <f t="shared" si="97"/>
        <v>1.0042389588976947E-4</v>
      </c>
      <c r="BA58" s="5">
        <f t="shared" si="98"/>
        <v>7.7483707196516046E-5</v>
      </c>
      <c r="BB58" s="5">
        <f t="shared" si="99"/>
        <v>4.4837870715841148E-5</v>
      </c>
      <c r="BC58" s="5">
        <f t="shared" si="100"/>
        <v>2.0757237598160559E-5</v>
      </c>
      <c r="BD58" s="5">
        <f t="shared" si="101"/>
        <v>8.2230240943163002E-3</v>
      </c>
      <c r="BE58" s="5">
        <f t="shared" si="102"/>
        <v>7.7505739827155671E-3</v>
      </c>
      <c r="BF58" s="5">
        <f t="shared" si="103"/>
        <v>3.6526341387634019E-3</v>
      </c>
      <c r="BG58" s="5">
        <f t="shared" si="104"/>
        <v>1.1475912348696631E-3</v>
      </c>
      <c r="BH58" s="5">
        <f t="shared" si="105"/>
        <v>2.7041422552565101E-4</v>
      </c>
      <c r="BI58" s="5">
        <f t="shared" si="106"/>
        <v>5.0975539822726287E-5</v>
      </c>
      <c r="BJ58" s="8">
        <f t="shared" si="107"/>
        <v>0.13794011385503088</v>
      </c>
      <c r="BK58" s="8">
        <f t="shared" si="108"/>
        <v>0.18112172215302769</v>
      </c>
      <c r="BL58" s="8">
        <f t="shared" si="109"/>
        <v>0.59172485734468905</v>
      </c>
      <c r="BM58" s="8">
        <f t="shared" si="110"/>
        <v>0.62218903130972469</v>
      </c>
      <c r="BN58" s="8">
        <f t="shared" si="111"/>
        <v>0.36808518178195831</v>
      </c>
    </row>
    <row r="59" spans="1:66" x14ac:dyDescent="0.25">
      <c r="A59" t="s">
        <v>99</v>
      </c>
      <c r="B59" t="s">
        <v>117</v>
      </c>
      <c r="C59" t="s">
        <v>107</v>
      </c>
      <c r="D59" t="s">
        <v>494</v>
      </c>
      <c r="E59">
        <f>VLOOKUP(A59,home!$A$2:$E$405,3,FALSE)</f>
        <v>1.34265734265734</v>
      </c>
      <c r="F59">
        <f>VLOOKUP(B59,home!$B$2:$E$405,3,FALSE)</f>
        <v>1.17</v>
      </c>
      <c r="G59">
        <f>VLOOKUP(C59,away!$B$2:$E$405,4,FALSE)</f>
        <v>0.82</v>
      </c>
      <c r="H59">
        <f>VLOOKUP(A59,away!$A$2:$E$405,3,FALSE)</f>
        <v>1.29370629370629</v>
      </c>
      <c r="I59">
        <f>VLOOKUP(C59,away!$B$2:$E$405,3,FALSE)</f>
        <v>0.97</v>
      </c>
      <c r="J59">
        <f>VLOOKUP(B59,home!$B$2:$E$405,4,FALSE)</f>
        <v>0.77</v>
      </c>
      <c r="K59" s="3">
        <f t="shared" si="56"/>
        <v>1.2881454545454518</v>
      </c>
      <c r="L59" s="3">
        <f t="shared" si="57"/>
        <v>0.96626923076922788</v>
      </c>
      <c r="M59" s="5">
        <f t="shared" si="58"/>
        <v>0.10493494572952851</v>
      </c>
      <c r="N59" s="5">
        <f t="shared" si="59"/>
        <v>0.13517147336446581</v>
      </c>
      <c r="O59" s="5">
        <f t="shared" si="60"/>
        <v>0.10139540929088217</v>
      </c>
      <c r="P59" s="5">
        <f t="shared" si="61"/>
        <v>0.13061203558982554</v>
      </c>
      <c r="Q59" s="5">
        <f t="shared" si="62"/>
        <v>8.7060259499324139E-2</v>
      </c>
      <c r="R59" s="5">
        <f t="shared" si="63"/>
        <v>4.8987632069515875E-2</v>
      </c>
      <c r="S59" s="5">
        <f t="shared" si="64"/>
        <v>4.0643047276378748E-2</v>
      </c>
      <c r="T59" s="5">
        <f t="shared" si="65"/>
        <v>8.4123649976981296E-2</v>
      </c>
      <c r="U59" s="5">
        <f t="shared" si="66"/>
        <v>6.3103195579291865E-2</v>
      </c>
      <c r="V59" s="5">
        <f t="shared" si="67"/>
        <v>5.6209122925698855E-3</v>
      </c>
      <c r="W59" s="5">
        <f t="shared" si="68"/>
        <v>3.7382092515200645E-2</v>
      </c>
      <c r="X59" s="5">
        <f t="shared" si="69"/>
        <v>3.6121165779207036E-2</v>
      </c>
      <c r="Y59" s="5">
        <f t="shared" si="70"/>
        <v>1.7451385535981068E-2</v>
      </c>
      <c r="Z59" s="5">
        <f t="shared" si="71"/>
        <v>1.577841385233902E-2</v>
      </c>
      <c r="AA59" s="5">
        <f t="shared" si="72"/>
        <v>2.0324892083827498E-2</v>
      </c>
      <c r="AB59" s="5">
        <f t="shared" si="73"/>
        <v>1.3090708675954616E-2</v>
      </c>
      <c r="AC59" s="5">
        <f t="shared" si="74"/>
        <v>4.372702006588511E-4</v>
      </c>
      <c r="AD59" s="5">
        <f t="shared" si="75"/>
        <v>1.2038393138713308E-2</v>
      </c>
      <c r="AE59" s="5">
        <f t="shared" si="76"/>
        <v>1.1632328877842059E-2</v>
      </c>
      <c r="AF59" s="5">
        <f t="shared" si="77"/>
        <v>5.6199807384235611E-3</v>
      </c>
      <c r="AG59" s="5">
        <f t="shared" si="78"/>
        <v>1.8101381550181372E-3</v>
      </c>
      <c r="AH59" s="5">
        <f t="shared" si="79"/>
        <v>3.8115489539645377E-3</v>
      </c>
      <c r="AI59" s="5">
        <f t="shared" si="80"/>
        <v>4.9098294598268902E-3</v>
      </c>
      <c r="AJ59" s="5">
        <f t="shared" si="81"/>
        <v>3.1622872506346807E-3</v>
      </c>
      <c r="AK59" s="5">
        <f t="shared" si="82"/>
        <v>1.3578286492906999E-3</v>
      </c>
      <c r="AL59" s="5">
        <f t="shared" si="83"/>
        <v>2.177072684938841E-5</v>
      </c>
      <c r="AM59" s="5">
        <f t="shared" si="84"/>
        <v>3.1014402803329405E-3</v>
      </c>
      <c r="AN59" s="5">
        <f t="shared" si="85"/>
        <v>2.9968263139540088E-3</v>
      </c>
      <c r="AO59" s="5">
        <f t="shared" si="86"/>
        <v>1.4478705285666602E-3</v>
      </c>
      <c r="AP59" s="5">
        <f t="shared" si="87"/>
        <v>4.6634424729718072E-4</v>
      </c>
      <c r="AQ59" s="5">
        <f t="shared" si="88"/>
        <v>1.1265352427737533E-4</v>
      </c>
      <c r="AR59" s="5">
        <f t="shared" si="89"/>
        <v>7.3659649515731419E-4</v>
      </c>
      <c r="AS59" s="5">
        <f t="shared" si="90"/>
        <v>9.4884342707100497E-4</v>
      </c>
      <c r="AT59" s="5">
        <f t="shared" si="91"/>
        <v>6.1112417382842214E-4</v>
      </c>
      <c r="AU59" s="5">
        <f t="shared" si="92"/>
        <v>2.6240560889330899E-4</v>
      </c>
      <c r="AV59" s="5">
        <f t="shared" si="93"/>
        <v>8.4504148085786827E-5</v>
      </c>
      <c r="AW59" s="5">
        <f t="shared" si="94"/>
        <v>7.5272004910068119E-7</v>
      </c>
      <c r="AX59" s="5">
        <f t="shared" si="95"/>
        <v>6.6585103327584147E-4</v>
      </c>
      <c r="AY59" s="5">
        <f t="shared" si="96"/>
        <v>6.4339136573034281E-4</v>
      </c>
      <c r="AZ59" s="5">
        <f t="shared" si="97"/>
        <v>3.1084464002391067E-4</v>
      </c>
      <c r="BA59" s="5">
        <f t="shared" si="98"/>
        <v>1.0011987040154723E-4</v>
      </c>
      <c r="BB59" s="5">
        <f t="shared" si="99"/>
        <v>2.4185687539404454E-5</v>
      </c>
      <c r="BC59" s="5">
        <f t="shared" si="100"/>
        <v>4.6739771388650505E-6</v>
      </c>
      <c r="BD59" s="5">
        <f t="shared" si="101"/>
        <v>1.1862508812716116E-4</v>
      </c>
      <c r="BE59" s="5">
        <f t="shared" si="102"/>
        <v>1.5280636806605627E-4</v>
      </c>
      <c r="BF59" s="5">
        <f t="shared" si="103"/>
        <v>9.8418414224944864E-5</v>
      </c>
      <c r="BG59" s="5">
        <f t="shared" si="104"/>
        <v>4.2259077642478069E-5</v>
      </c>
      <c r="BH59" s="5">
        <f t="shared" si="105"/>
        <v>1.3608959694610355E-5</v>
      </c>
      <c r="BI59" s="5">
        <f t="shared" si="106"/>
        <v>3.5060639143409176E-6</v>
      </c>
      <c r="BJ59" s="8">
        <f t="shared" si="107"/>
        <v>0.43828506904969505</v>
      </c>
      <c r="BK59" s="8">
        <f t="shared" si="108"/>
        <v>0.28291337318154125</v>
      </c>
      <c r="BL59" s="8">
        <f t="shared" si="109"/>
        <v>0.26321602983789427</v>
      </c>
      <c r="BM59" s="8">
        <f t="shared" si="110"/>
        <v>0.39138849173224632</v>
      </c>
      <c r="BN59" s="8">
        <f t="shared" si="111"/>
        <v>0.60816175554354202</v>
      </c>
    </row>
    <row r="60" spans="1:66" x14ac:dyDescent="0.25">
      <c r="A60" t="s">
        <v>99</v>
      </c>
      <c r="B60" t="s">
        <v>110</v>
      </c>
      <c r="C60" t="s">
        <v>120</v>
      </c>
      <c r="D60" t="s">
        <v>494</v>
      </c>
      <c r="E60">
        <f>VLOOKUP(A60,home!$A$2:$E$405,3,FALSE)</f>
        <v>1.34265734265734</v>
      </c>
      <c r="F60">
        <f>VLOOKUP(B60,home!$B$2:$E$405,3,FALSE)</f>
        <v>0.93</v>
      </c>
      <c r="G60">
        <f>VLOOKUP(C60,away!$B$2:$E$405,4,FALSE)</f>
        <v>1.74</v>
      </c>
      <c r="H60">
        <f>VLOOKUP(A60,away!$A$2:$E$405,3,FALSE)</f>
        <v>1.29370629370629</v>
      </c>
      <c r="I60">
        <f>VLOOKUP(C60,away!$B$2:$E$405,3,FALSE)</f>
        <v>1.06</v>
      </c>
      <c r="J60">
        <f>VLOOKUP(B60,home!$B$2:$E$405,4,FALSE)</f>
        <v>0.45</v>
      </c>
      <c r="K60" s="3">
        <f t="shared" si="56"/>
        <v>2.1726881118881076</v>
      </c>
      <c r="L60" s="3">
        <f t="shared" si="57"/>
        <v>0.61709790209790039</v>
      </c>
      <c r="M60" s="5">
        <f t="shared" si="58"/>
        <v>6.143435860207979E-2</v>
      </c>
      <c r="N60" s="5">
        <f t="shared" si="59"/>
        <v>0.13347770059620967</v>
      </c>
      <c r="O60" s="5">
        <f t="shared" si="60"/>
        <v>3.7911013810073529E-2</v>
      </c>
      <c r="P60" s="5">
        <f t="shared" si="61"/>
        <v>8.2368809014772629E-2</v>
      </c>
      <c r="Q60" s="5">
        <f t="shared" si="62"/>
        <v>0.14500270664377246</v>
      </c>
      <c r="R60" s="5">
        <f t="shared" si="63"/>
        <v>1.1697403544300454E-2</v>
      </c>
      <c r="S60" s="5">
        <f t="shared" si="64"/>
        <v>2.7609227364353107E-2</v>
      </c>
      <c r="T60" s="5">
        <f t="shared" si="65"/>
        <v>8.9480866068389259E-2</v>
      </c>
      <c r="U60" s="5">
        <f t="shared" si="66"/>
        <v>2.5414809620659409E-2</v>
      </c>
      <c r="V60" s="5">
        <f t="shared" si="67"/>
        <v>4.1130425448617641E-3</v>
      </c>
      <c r="W60" s="5">
        <f t="shared" si="68"/>
        <v>0.1050152189721744</v>
      </c>
      <c r="X60" s="5">
        <f t="shared" si="69"/>
        <v>6.4804671316080434E-2</v>
      </c>
      <c r="Y60" s="5">
        <f t="shared" si="70"/>
        <v>1.9995413357648612E-2</v>
      </c>
      <c r="Z60" s="5">
        <f t="shared" si="71"/>
        <v>2.4061477290601182E-3</v>
      </c>
      <c r="AA60" s="5">
        <f t="shared" si="72"/>
        <v>5.227808566375486E-3</v>
      </c>
      <c r="AB60" s="5">
        <f t="shared" si="73"/>
        <v>5.679198761695415E-3</v>
      </c>
      <c r="AC60" s="5">
        <f t="shared" si="74"/>
        <v>3.4466301060629529E-4</v>
      </c>
      <c r="AD60" s="5">
        <f t="shared" si="75"/>
        <v>5.7041329457042461E-2</v>
      </c>
      <c r="AE60" s="5">
        <f t="shared" si="76"/>
        <v>3.5200084740816061E-2</v>
      </c>
      <c r="AF60" s="5">
        <f t="shared" si="77"/>
        <v>1.0860949223612954E-2</v>
      </c>
      <c r="AG60" s="5">
        <f t="shared" si="78"/>
        <v>2.2340896602277916E-3</v>
      </c>
      <c r="AH60" s="5">
        <f t="shared" si="79"/>
        <v>3.7120717893515654E-4</v>
      </c>
      <c r="AI60" s="5">
        <f t="shared" si="80"/>
        <v>8.0651742471993606E-4</v>
      </c>
      <c r="AJ60" s="5">
        <f t="shared" si="81"/>
        <v>8.7615541035980862E-4</v>
      </c>
      <c r="AK60" s="5">
        <f t="shared" si="82"/>
        <v>6.3453748141840093E-4</v>
      </c>
      <c r="AL60" s="5">
        <f t="shared" si="83"/>
        <v>1.8484432712300125E-5</v>
      </c>
      <c r="AM60" s="5">
        <f t="shared" si="84"/>
        <v>2.4786603679521815E-2</v>
      </c>
      <c r="AN60" s="5">
        <f t="shared" si="85"/>
        <v>1.5295761130765006E-2</v>
      </c>
      <c r="AO60" s="5">
        <f t="shared" si="86"/>
        <v>4.7194910523928471E-3</v>
      </c>
      <c r="AP60" s="5">
        <f t="shared" si="87"/>
        <v>9.7079600913381275E-4</v>
      </c>
      <c r="AQ60" s="5">
        <f t="shared" si="88"/>
        <v>1.4976904515037249E-4</v>
      </c>
      <c r="AR60" s="5">
        <f t="shared" si="89"/>
        <v>4.5814234272913025E-5</v>
      </c>
      <c r="AS60" s="5">
        <f t="shared" si="90"/>
        <v>9.9540042160014817E-5</v>
      </c>
      <c r="AT60" s="5">
        <f t="shared" si="91"/>
        <v>1.0813473312895264E-4</v>
      </c>
      <c r="AU60" s="5">
        <f t="shared" si="92"/>
        <v>7.8314349717156177E-5</v>
      </c>
      <c r="AV60" s="5">
        <f t="shared" si="93"/>
        <v>4.2538164155178259E-5</v>
      </c>
      <c r="AW60" s="5">
        <f t="shared" si="94"/>
        <v>6.8842254402857093E-7</v>
      </c>
      <c r="AX60" s="5">
        <f t="shared" si="95"/>
        <v>8.975593191429836E-3</v>
      </c>
      <c r="AY60" s="5">
        <f t="shared" si="96"/>
        <v>5.5388197285155486E-3</v>
      </c>
      <c r="AZ60" s="5">
        <f t="shared" si="97"/>
        <v>1.7089970172827038E-3</v>
      </c>
      <c r="BA60" s="5">
        <f t="shared" si="98"/>
        <v>3.5153949135224193E-4</v>
      </c>
      <c r="BB60" s="5">
        <f t="shared" si="99"/>
        <v>5.4233570654507867E-5</v>
      </c>
      <c r="BC60" s="5">
        <f t="shared" si="100"/>
        <v>6.6934845348350148E-6</v>
      </c>
      <c r="BD60" s="5">
        <f t="shared" si="101"/>
        <v>4.711977976006056E-6</v>
      </c>
      <c r="BE60" s="5">
        <f t="shared" si="102"/>
        <v>1.0237658531946944E-5</v>
      </c>
      <c r="BF60" s="5">
        <f t="shared" si="103"/>
        <v>1.1121619492965492E-5</v>
      </c>
      <c r="BG60" s="5">
        <f t="shared" si="104"/>
        <v>8.0546034857697232E-6</v>
      </c>
      <c r="BH60" s="5">
        <f t="shared" si="105"/>
        <v>4.3750353098760986E-6</v>
      </c>
      <c r="BI60" s="5">
        <f t="shared" si="106"/>
        <v>1.9011174413717005E-6</v>
      </c>
      <c r="BJ60" s="8">
        <f t="shared" si="107"/>
        <v>0.72567132743670759</v>
      </c>
      <c r="BK60" s="8">
        <f t="shared" si="108"/>
        <v>0.18142740469790145</v>
      </c>
      <c r="BL60" s="8">
        <f t="shared" si="109"/>
        <v>8.9033395334209744E-2</v>
      </c>
      <c r="BM60" s="8">
        <f t="shared" si="110"/>
        <v>0.52110815168069913</v>
      </c>
      <c r="BN60" s="8">
        <f t="shared" si="111"/>
        <v>0.47189199221120853</v>
      </c>
    </row>
    <row r="61" spans="1:66" x14ac:dyDescent="0.25">
      <c r="A61" t="s">
        <v>99</v>
      </c>
      <c r="B61" t="s">
        <v>395</v>
      </c>
      <c r="C61" t="s">
        <v>121</v>
      </c>
      <c r="D61" t="s">
        <v>494</v>
      </c>
      <c r="E61">
        <f>VLOOKUP(A61,home!$A$2:$E$405,3,FALSE)</f>
        <v>1.34265734265734</v>
      </c>
      <c r="F61">
        <f>VLOOKUP(B61,home!$B$2:$E$405,3,FALSE)</f>
        <v>1.0900000000000001</v>
      </c>
      <c r="G61">
        <f>VLOOKUP(C61,away!$B$2:$E$405,4,FALSE)</f>
        <v>0.74</v>
      </c>
      <c r="H61">
        <f>VLOOKUP(A61,away!$A$2:$E$405,3,FALSE)</f>
        <v>1.29370629370629</v>
      </c>
      <c r="I61">
        <f>VLOOKUP(C61,away!$B$2:$E$405,3,FALSE)</f>
        <v>1.19</v>
      </c>
      <c r="J61">
        <f>VLOOKUP(B61,home!$B$2:$E$405,4,FALSE)</f>
        <v>0.89</v>
      </c>
      <c r="K61" s="3">
        <f t="shared" si="56"/>
        <v>1.0829874125874106</v>
      </c>
      <c r="L61" s="3">
        <f t="shared" si="57"/>
        <v>1.3701643356643316</v>
      </c>
      <c r="M61" s="5">
        <f t="shared" si="58"/>
        <v>8.6022038988466054E-2</v>
      </c>
      <c r="N61" s="5">
        <f t="shared" si="59"/>
        <v>9.3160785429612203E-2</v>
      </c>
      <c r="O61" s="5">
        <f t="shared" si="60"/>
        <v>0.11786432990312283</v>
      </c>
      <c r="P61" s="5">
        <f t="shared" si="61"/>
        <v>0.12764558567813195</v>
      </c>
      <c r="Q61" s="5">
        <f t="shared" si="62"/>
        <v>5.0445978983513329E-2</v>
      </c>
      <c r="R61" s="5">
        <f t="shared" si="63"/>
        <v>8.0746750640116952E-2</v>
      </c>
      <c r="S61" s="5">
        <f t="shared" si="64"/>
        <v>4.7352387058908138E-2</v>
      </c>
      <c r="T61" s="5">
        <f t="shared" si="65"/>
        <v>6.9119281280882378E-2</v>
      </c>
      <c r="U61" s="5">
        <f t="shared" si="66"/>
        <v>8.744771455058109E-2</v>
      </c>
      <c r="V61" s="5">
        <f t="shared" si="67"/>
        <v>7.807202343424211E-3</v>
      </c>
      <c r="W61" s="5">
        <f t="shared" si="68"/>
        <v>1.8210786751598002E-2</v>
      </c>
      <c r="X61" s="5">
        <f t="shared" si="69"/>
        <v>2.4951770531428087E-2</v>
      </c>
      <c r="Y61" s="5">
        <f t="shared" si="70"/>
        <v>1.7094013046921507E-2</v>
      </c>
      <c r="Z61" s="5">
        <f t="shared" si="71"/>
        <v>3.6878772649289779E-2</v>
      </c>
      <c r="AA61" s="5">
        <f t="shared" si="72"/>
        <v>3.9939246570853695E-2</v>
      </c>
      <c r="AB61" s="5">
        <f t="shared" si="73"/>
        <v>2.1626850652229732E-2</v>
      </c>
      <c r="AC61" s="5">
        <f t="shared" si="74"/>
        <v>7.240549394031499E-4</v>
      </c>
      <c r="AD61" s="5">
        <f t="shared" si="75"/>
        <v>4.9305132063235521E-3</v>
      </c>
      <c r="AE61" s="5">
        <f t="shared" si="76"/>
        <v>6.7556133518265234E-3</v>
      </c>
      <c r="AF61" s="5">
        <f t="shared" si="77"/>
        <v>4.6281502401052388E-3</v>
      </c>
      <c r="AG61" s="5">
        <f t="shared" si="78"/>
        <v>2.1137754663628381E-3</v>
      </c>
      <c r="AH61" s="5">
        <f t="shared" si="79"/>
        <v>1.2632494756782509E-2</v>
      </c>
      <c r="AI61" s="5">
        <f t="shared" si="80"/>
        <v>1.368083281117192E-2</v>
      </c>
      <c r="AJ61" s="5">
        <f t="shared" si="81"/>
        <v>7.4080848641060138E-3</v>
      </c>
      <c r="AK61" s="5">
        <f t="shared" si="82"/>
        <v>2.6742875530687111E-3</v>
      </c>
      <c r="AL61" s="5">
        <f t="shared" si="83"/>
        <v>4.2976157222058638E-5</v>
      </c>
      <c r="AM61" s="5">
        <f t="shared" si="84"/>
        <v>1.0679367480088808E-3</v>
      </c>
      <c r="AN61" s="5">
        <f t="shared" si="85"/>
        <v>1.4632488448671147E-3</v>
      </c>
      <c r="AO61" s="5">
        <f t="shared" si="86"/>
        <v>1.0024456907194756E-3</v>
      </c>
      <c r="AP61" s="5">
        <f t="shared" si="87"/>
        <v>4.5783844462140758E-4</v>
      </c>
      <c r="AQ61" s="5">
        <f t="shared" si="88"/>
        <v>1.5682847707907042E-4</v>
      </c>
      <c r="AR61" s="5">
        <f t="shared" si="89"/>
        <v>3.461718757242009E-3</v>
      </c>
      <c r="AS61" s="5">
        <f t="shared" si="90"/>
        <v>3.7489978400108296E-3</v>
      </c>
      <c r="AT61" s="5">
        <f t="shared" si="91"/>
        <v>2.0300587352745599E-3</v>
      </c>
      <c r="AU61" s="5">
        <f t="shared" si="92"/>
        <v>7.3284268570515568E-4</v>
      </c>
      <c r="AV61" s="5">
        <f t="shared" si="93"/>
        <v>1.9841485100635881E-4</v>
      </c>
      <c r="AW61" s="5">
        <f t="shared" si="94"/>
        <v>1.7714183814958456E-6</v>
      </c>
      <c r="AX61" s="5">
        <f t="shared" si="95"/>
        <v>1.9276034258885848E-4</v>
      </c>
      <c r="AY61" s="5">
        <f t="shared" si="96"/>
        <v>2.6411334674569223E-4</v>
      </c>
      <c r="AZ61" s="5">
        <f t="shared" si="97"/>
        <v>1.8093934414194733E-4</v>
      </c>
      <c r="BA61" s="5">
        <f t="shared" si="98"/>
        <v>8.2638878753930425E-5</v>
      </c>
      <c r="BB61" s="5">
        <f t="shared" si="99"/>
        <v>2.8307211101981072E-5</v>
      </c>
      <c r="BC61" s="5">
        <f t="shared" si="100"/>
        <v>7.7571062188111722E-6</v>
      </c>
      <c r="BD61" s="5">
        <f t="shared" si="101"/>
        <v>7.9052059687887615E-4</v>
      </c>
      <c r="BE61" s="5">
        <f t="shared" si="102"/>
        <v>8.5612385581090942E-4</v>
      </c>
      <c r="BF61" s="5">
        <f t="shared" si="103"/>
        <v>4.6358567972950714E-4</v>
      </c>
      <c r="BG61" s="5">
        <f t="shared" si="104"/>
        <v>1.6735248526761169E-4</v>
      </c>
      <c r="BH61" s="5">
        <f t="shared" si="105"/>
        <v>4.5310158752510864E-5</v>
      </c>
      <c r="BI61" s="5">
        <f t="shared" si="106"/>
        <v>9.8140663182613154E-6</v>
      </c>
      <c r="BJ61" s="8">
        <f t="shared" si="107"/>
        <v>0.29631548272342079</v>
      </c>
      <c r="BK61" s="8">
        <f t="shared" si="108"/>
        <v>0.26985835851230122</v>
      </c>
      <c r="BL61" s="8">
        <f t="shared" si="109"/>
        <v>0.39652533201403006</v>
      </c>
      <c r="BM61" s="8">
        <f t="shared" si="110"/>
        <v>0.44343013434771433</v>
      </c>
      <c r="BN61" s="8">
        <f t="shared" si="111"/>
        <v>0.55588546962296337</v>
      </c>
    </row>
    <row r="62" spans="1:66" x14ac:dyDescent="0.25">
      <c r="A62" t="s">
        <v>99</v>
      </c>
      <c r="B62" t="s">
        <v>112</v>
      </c>
      <c r="C62" t="s">
        <v>119</v>
      </c>
      <c r="D62" t="s">
        <v>494</v>
      </c>
      <c r="E62">
        <f>VLOOKUP(A62,home!$A$2:$E$405,3,FALSE)</f>
        <v>1.34265734265734</v>
      </c>
      <c r="F62">
        <f>VLOOKUP(B62,home!$B$2:$E$405,3,FALSE)</f>
        <v>0.5</v>
      </c>
      <c r="G62">
        <f>VLOOKUP(C62,away!$B$2:$E$405,4,FALSE)</f>
        <v>1.29</v>
      </c>
      <c r="H62">
        <f>VLOOKUP(A62,away!$A$2:$E$405,3,FALSE)</f>
        <v>1.29370629370629</v>
      </c>
      <c r="I62">
        <f>VLOOKUP(C62,away!$B$2:$E$405,3,FALSE)</f>
        <v>0.81</v>
      </c>
      <c r="J62">
        <f>VLOOKUP(B62,home!$B$2:$E$405,4,FALSE)</f>
        <v>1.1000000000000001</v>
      </c>
      <c r="K62" s="3">
        <f t="shared" si="56"/>
        <v>0.86601398601398438</v>
      </c>
      <c r="L62" s="3">
        <f t="shared" si="57"/>
        <v>1.1526923076923046</v>
      </c>
      <c r="M62" s="5">
        <f t="shared" si="58"/>
        <v>0.13282719334921084</v>
      </c>
      <c r="N62" s="5">
        <f t="shared" si="59"/>
        <v>0.11503020716340026</v>
      </c>
      <c r="O62" s="5">
        <f t="shared" si="60"/>
        <v>0.15310888402599379</v>
      </c>
      <c r="P62" s="5">
        <f t="shared" si="61"/>
        <v>0.13259443494950371</v>
      </c>
      <c r="Q62" s="5">
        <f t="shared" si="62"/>
        <v>4.9808884108795318E-2</v>
      </c>
      <c r="R62" s="5">
        <f t="shared" si="63"/>
        <v>8.8243716428058117E-2</v>
      </c>
      <c r="S62" s="5">
        <f t="shared" si="64"/>
        <v>3.3090521105410817E-2</v>
      </c>
      <c r="T62" s="5">
        <f t="shared" si="65"/>
        <v>5.7414317566945837E-2</v>
      </c>
      <c r="U62" s="5">
        <f t="shared" si="66"/>
        <v>7.6420292604550313E-2</v>
      </c>
      <c r="V62" s="5">
        <f t="shared" si="67"/>
        <v>3.6702816958583137E-3</v>
      </c>
      <c r="W62" s="5">
        <f t="shared" si="68"/>
        <v>1.4378396755322148E-2</v>
      </c>
      <c r="X62" s="5">
        <f t="shared" si="69"/>
        <v>1.6573867336807834E-2</v>
      </c>
      <c r="Y62" s="5">
        <f t="shared" si="70"/>
        <v>9.5522846939255675E-3</v>
      </c>
      <c r="Z62" s="5">
        <f t="shared" si="71"/>
        <v>3.3905951042934548E-2</v>
      </c>
      <c r="AA62" s="5">
        <f t="shared" si="72"/>
        <v>2.9363027812286755E-2</v>
      </c>
      <c r="AB62" s="5">
        <f t="shared" si="73"/>
        <v>1.2714396378578968E-2</v>
      </c>
      <c r="AC62" s="5">
        <f t="shared" si="74"/>
        <v>2.2899063215936477E-4</v>
      </c>
      <c r="AD62" s="5">
        <f t="shared" si="75"/>
        <v>3.1129731716417679E-3</v>
      </c>
      <c r="AE62" s="5">
        <f t="shared" si="76"/>
        <v>3.588300229003982E-3</v>
      </c>
      <c r="AF62" s="5">
        <f t="shared" si="77"/>
        <v>2.068103035831713E-3</v>
      </c>
      <c r="AG62" s="5">
        <f t="shared" si="78"/>
        <v>7.9462882030610594E-4</v>
      </c>
      <c r="AH62" s="5">
        <f t="shared" si="79"/>
        <v>9.770782238045634E-3</v>
      </c>
      <c r="AI62" s="5">
        <f t="shared" si="80"/>
        <v>8.4616340724445373E-3</v>
      </c>
      <c r="AJ62" s="5">
        <f t="shared" si="81"/>
        <v>3.6639467256347185E-3</v>
      </c>
      <c r="AK62" s="5">
        <f t="shared" si="82"/>
        <v>1.0576763694699364E-3</v>
      </c>
      <c r="AL62" s="5">
        <f t="shared" si="83"/>
        <v>9.1435745088958621E-6</v>
      </c>
      <c r="AM62" s="5">
        <f t="shared" si="84"/>
        <v>5.3917566094561673E-4</v>
      </c>
      <c r="AN62" s="5">
        <f t="shared" si="85"/>
        <v>6.2150363686692652E-4</v>
      </c>
      <c r="AO62" s="5">
        <f t="shared" si="86"/>
        <v>3.5820123070964886E-4</v>
      </c>
      <c r="AP62" s="5">
        <f t="shared" si="87"/>
        <v>1.3763193441497626E-4</v>
      </c>
      <c r="AQ62" s="5">
        <f t="shared" si="88"/>
        <v>3.9661818023238731E-5</v>
      </c>
      <c r="AR62" s="5">
        <f t="shared" si="89"/>
        <v>2.2525411051863612E-3</v>
      </c>
      <c r="AS62" s="5">
        <f t="shared" si="90"/>
        <v>1.950732101162786E-3</v>
      </c>
      <c r="AT62" s="5">
        <f t="shared" si="91"/>
        <v>8.446806412867096E-4</v>
      </c>
      <c r="AU62" s="5">
        <f t="shared" si="92"/>
        <v>2.43835083023184E-4</v>
      </c>
      <c r="AV62" s="5">
        <f t="shared" si="93"/>
        <v>5.2791148044739584E-5</v>
      </c>
      <c r="AW62" s="5">
        <f t="shared" si="94"/>
        <v>2.5354310716211096E-7</v>
      </c>
      <c r="AX62" s="5">
        <f t="shared" si="95"/>
        <v>7.7822277216206304E-5</v>
      </c>
      <c r="AY62" s="5">
        <f t="shared" si="96"/>
        <v>8.9705140314219102E-5</v>
      </c>
      <c r="AZ62" s="5">
        <f t="shared" si="97"/>
        <v>5.1701212600329612E-5</v>
      </c>
      <c r="BA62" s="5">
        <f t="shared" si="98"/>
        <v>1.9865196687588133E-5</v>
      </c>
      <c r="BB62" s="5">
        <f t="shared" si="99"/>
        <v>5.7246148531443732E-6</v>
      </c>
      <c r="BC62" s="5">
        <f t="shared" si="100"/>
        <v>1.3197439011441266E-6</v>
      </c>
      <c r="BD62" s="5">
        <f t="shared" si="101"/>
        <v>4.3274780078483952E-4</v>
      </c>
      <c r="BE62" s="5">
        <f t="shared" si="102"/>
        <v>3.7476564789646445E-4</v>
      </c>
      <c r="BF62" s="5">
        <f t="shared" si="103"/>
        <v>1.6227614627796529E-4</v>
      </c>
      <c r="BG62" s="5">
        <f t="shared" si="104"/>
        <v>4.6844470757723047E-5</v>
      </c>
      <c r="BH62" s="5">
        <f t="shared" si="105"/>
        <v>1.0141991710902814E-5</v>
      </c>
      <c r="BI62" s="5">
        <f t="shared" si="106"/>
        <v>1.7566213335359478E-6</v>
      </c>
      <c r="BJ62" s="8">
        <f t="shared" si="107"/>
        <v>0.27426427534851361</v>
      </c>
      <c r="BK62" s="8">
        <f t="shared" si="108"/>
        <v>0.3025102704469661</v>
      </c>
      <c r="BL62" s="8">
        <f t="shared" si="109"/>
        <v>0.38917746941252801</v>
      </c>
      <c r="BM62" s="8">
        <f t="shared" si="110"/>
        <v>0.32815519462877318</v>
      </c>
      <c r="BN62" s="8">
        <f t="shared" si="111"/>
        <v>0.6716133200249621</v>
      </c>
    </row>
    <row r="63" spans="1:66" x14ac:dyDescent="0.25">
      <c r="A63" t="s">
        <v>99</v>
      </c>
      <c r="B63" t="s">
        <v>113</v>
      </c>
      <c r="C63" t="s">
        <v>108</v>
      </c>
      <c r="D63" t="s">
        <v>494</v>
      </c>
      <c r="E63">
        <f>VLOOKUP(A63,home!$A$2:$E$405,3,FALSE)</f>
        <v>1.34265734265734</v>
      </c>
      <c r="F63">
        <f>VLOOKUP(B63,home!$B$2:$E$405,3,FALSE)</f>
        <v>1.1499999999999999</v>
      </c>
      <c r="G63">
        <f>VLOOKUP(C63,away!$B$2:$E$405,4,FALSE)</f>
        <v>0.86</v>
      </c>
      <c r="H63">
        <f>VLOOKUP(A63,away!$A$2:$E$405,3,FALSE)</f>
        <v>1.29370629370629</v>
      </c>
      <c r="I63">
        <f>VLOOKUP(C63,away!$B$2:$E$405,3,FALSE)</f>
        <v>0.74</v>
      </c>
      <c r="J63">
        <f>VLOOKUP(B63,home!$B$2:$E$405,4,FALSE)</f>
        <v>0.7</v>
      </c>
      <c r="K63" s="3">
        <f t="shared" si="56"/>
        <v>1.3278881118881092</v>
      </c>
      <c r="L63" s="3">
        <f t="shared" si="57"/>
        <v>0.67013986013985816</v>
      </c>
      <c r="M63" s="5">
        <f t="shared" si="58"/>
        <v>0.13560243152613213</v>
      </c>
      <c r="N63" s="5">
        <f t="shared" si="59"/>
        <v>0.18006485676667219</v>
      </c>
      <c r="O63" s="5">
        <f t="shared" si="60"/>
        <v>9.087259449754688E-2</v>
      </c>
      <c r="P63" s="5">
        <f t="shared" si="61"/>
        <v>0.12066863792972128</v>
      </c>
      <c r="Q63" s="5">
        <f t="shared" si="62"/>
        <v>0.1195529913346496</v>
      </c>
      <c r="R63" s="5">
        <f t="shared" si="63"/>
        <v>3.0448673883566049E-2</v>
      </c>
      <c r="S63" s="5">
        <f t="shared" si="64"/>
        <v>2.6844872942060997E-2</v>
      </c>
      <c r="T63" s="5">
        <f t="shared" si="65"/>
        <v>8.0117224892303746E-2</v>
      </c>
      <c r="U63" s="5">
        <f t="shared" si="66"/>
        <v>4.04324320727453E-2</v>
      </c>
      <c r="V63" s="5">
        <f t="shared" si="67"/>
        <v>2.6542741460852158E-3</v>
      </c>
      <c r="W63" s="5">
        <f t="shared" si="68"/>
        <v>5.2917665311314435E-2</v>
      </c>
      <c r="X63" s="5">
        <f t="shared" si="69"/>
        <v>3.5462236830652076E-2</v>
      </c>
      <c r="Y63" s="5">
        <f t="shared" si="70"/>
        <v>1.1882329214969853E-2</v>
      </c>
      <c r="Z63" s="5">
        <f t="shared" si="71"/>
        <v>6.8016233525923682E-3</v>
      </c>
      <c r="AA63" s="5">
        <f t="shared" si="72"/>
        <v>9.0317947914479498E-3</v>
      </c>
      <c r="AB63" s="5">
        <f t="shared" si="73"/>
        <v>5.9966064662883393E-3</v>
      </c>
      <c r="AC63" s="5">
        <f t="shared" si="74"/>
        <v>1.4762255841189239E-4</v>
      </c>
      <c r="AD63" s="5">
        <f t="shared" si="75"/>
        <v>1.7567184668942061E-2</v>
      </c>
      <c r="AE63" s="5">
        <f t="shared" si="76"/>
        <v>1.1772470677095893E-2</v>
      </c>
      <c r="AF63" s="5">
        <f t="shared" si="77"/>
        <v>3.9446009265248112E-3</v>
      </c>
      <c r="AG63" s="5">
        <f t="shared" si="78"/>
        <v>8.8114477106963061E-4</v>
      </c>
      <c r="AH63" s="5">
        <f t="shared" si="79"/>
        <v>1.1395097305575605E-3</v>
      </c>
      <c r="AI63" s="5">
        <f t="shared" si="80"/>
        <v>1.513141424588207E-3</v>
      </c>
      <c r="AJ63" s="5">
        <f t="shared" si="81"/>
        <v>1.0046412546580593E-3</v>
      </c>
      <c r="AK63" s="5">
        <f t="shared" si="82"/>
        <v>4.4468372625759705E-4</v>
      </c>
      <c r="AL63" s="5">
        <f t="shared" si="83"/>
        <v>5.2545998919882022E-6</v>
      </c>
      <c r="AM63" s="5">
        <f t="shared" si="84"/>
        <v>4.6654511362462427E-3</v>
      </c>
      <c r="AN63" s="5">
        <f t="shared" si="85"/>
        <v>3.1265047719333996E-3</v>
      </c>
      <c r="AO63" s="5">
        <f t="shared" si="86"/>
        <v>1.0475977352950236E-3</v>
      </c>
      <c r="AP63" s="5">
        <f t="shared" si="87"/>
        <v>2.3401233327114643E-4</v>
      </c>
      <c r="AQ63" s="5">
        <f t="shared" si="88"/>
        <v>3.9205248072331985E-5</v>
      </c>
      <c r="AR63" s="5">
        <f t="shared" si="89"/>
        <v>1.5272617829277031E-4</v>
      </c>
      <c r="AS63" s="5">
        <f t="shared" si="90"/>
        <v>2.0280327652907345E-4</v>
      </c>
      <c r="AT63" s="5">
        <f t="shared" si="91"/>
        <v>1.3465002997745674E-4</v>
      </c>
      <c r="AU63" s="5">
        <f t="shared" si="92"/>
        <v>5.9600058024147436E-5</v>
      </c>
      <c r="AV63" s="5">
        <f t="shared" si="93"/>
        <v>1.9785552129526731E-5</v>
      </c>
      <c r="AW63" s="5">
        <f t="shared" si="94"/>
        <v>1.2988652126821763E-7</v>
      </c>
      <c r="AX63" s="5">
        <f t="shared" si="95"/>
        <v>1.0325328500693743E-3</v>
      </c>
      <c r="AY63" s="5">
        <f t="shared" si="96"/>
        <v>6.9194141973529964E-4</v>
      </c>
      <c r="AZ63" s="5">
        <f t="shared" si="97"/>
        <v>2.3184876312319427E-4</v>
      </c>
      <c r="BA63" s="5">
        <f t="shared" si="98"/>
        <v>5.1790365897658835E-5</v>
      </c>
      <c r="BB63" s="5">
        <f t="shared" si="99"/>
        <v>8.6766971398122929E-6</v>
      </c>
      <c r="BC63" s="5">
        <f t="shared" si="100"/>
        <v>1.1629201215499439E-6</v>
      </c>
      <c r="BD63" s="5">
        <f t="shared" si="101"/>
        <v>1.7057983293468678E-5</v>
      </c>
      <c r="BE63" s="5">
        <f t="shared" si="102"/>
        <v>2.2651093228183031E-5</v>
      </c>
      <c r="BF63" s="5">
        <f t="shared" si="103"/>
        <v>1.5039058709486751E-5</v>
      </c>
      <c r="BG63" s="5">
        <f t="shared" si="104"/>
        <v>6.6567290914382615E-6</v>
      </c>
      <c r="BH63" s="5">
        <f t="shared" si="105"/>
        <v>2.2098478561451513E-6</v>
      </c>
      <c r="BI63" s="5">
        <f t="shared" si="106"/>
        <v>5.8688613945131425E-7</v>
      </c>
      <c r="BJ63" s="8">
        <f t="shared" si="107"/>
        <v>0.52529342963509928</v>
      </c>
      <c r="BK63" s="8">
        <f t="shared" si="108"/>
        <v>0.28661503512203879</v>
      </c>
      <c r="BL63" s="8">
        <f t="shared" si="109"/>
        <v>0.18151784454092709</v>
      </c>
      <c r="BM63" s="8">
        <f t="shared" si="110"/>
        <v>0.32232593517915537</v>
      </c>
      <c r="BN63" s="8">
        <f t="shared" si="111"/>
        <v>0.67721018593828819</v>
      </c>
    </row>
    <row r="64" spans="1:66" x14ac:dyDescent="0.25">
      <c r="A64" t="s">
        <v>99</v>
      </c>
      <c r="B64" t="s">
        <v>116</v>
      </c>
      <c r="C64" t="s">
        <v>102</v>
      </c>
      <c r="D64" t="s">
        <v>494</v>
      </c>
      <c r="E64">
        <f>VLOOKUP(A64,home!$A$2:$E$405,3,FALSE)</f>
        <v>1.34265734265734</v>
      </c>
      <c r="F64">
        <f>VLOOKUP(B64,home!$B$2:$E$405,3,FALSE)</f>
        <v>1.17</v>
      </c>
      <c r="G64">
        <f>VLOOKUP(C64,away!$B$2:$E$405,4,FALSE)</f>
        <v>1.08</v>
      </c>
      <c r="H64">
        <f>VLOOKUP(A64,away!$A$2:$E$405,3,FALSE)</f>
        <v>1.29370629370629</v>
      </c>
      <c r="I64">
        <f>VLOOKUP(C64,away!$B$2:$E$405,3,FALSE)</f>
        <v>1.22</v>
      </c>
      <c r="J64">
        <f>VLOOKUP(B64,home!$B$2:$E$405,4,FALSE)</f>
        <v>1.05</v>
      </c>
      <c r="K64" s="3">
        <f t="shared" si="56"/>
        <v>1.6965818181818149</v>
      </c>
      <c r="L64" s="3">
        <f t="shared" si="57"/>
        <v>1.6572377622377577</v>
      </c>
      <c r="M64" s="5">
        <f t="shared" si="58"/>
        <v>3.4950602189589758E-2</v>
      </c>
      <c r="N64" s="5">
        <f t="shared" si="59"/>
        <v>5.9296556209363506E-2</v>
      </c>
      <c r="O64" s="5">
        <f t="shared" si="60"/>
        <v>5.7921457761537808E-2</v>
      </c>
      <c r="P64" s="5">
        <f t="shared" si="61"/>
        <v>9.8268492120810999E-2</v>
      </c>
      <c r="Q64" s="5">
        <f t="shared" si="62"/>
        <v>5.030072957280108E-2</v>
      </c>
      <c r="R64" s="5">
        <f t="shared" si="63"/>
        <v>4.7994813523139862E-2</v>
      </c>
      <c r="S64" s="5">
        <f t="shared" si="64"/>
        <v>6.9073892427626044E-2</v>
      </c>
      <c r="T64" s="5">
        <f t="shared" si="65"/>
        <v>8.3360268516155453E-2</v>
      </c>
      <c r="U64" s="5">
        <f t="shared" si="66"/>
        <v>8.1427127990385775E-2</v>
      </c>
      <c r="V64" s="5">
        <f t="shared" si="67"/>
        <v>2.1578986812929479E-2</v>
      </c>
      <c r="W64" s="5">
        <f t="shared" si="68"/>
        <v>2.844643441149821E-2</v>
      </c>
      <c r="X64" s="5">
        <f t="shared" si="69"/>
        <v>4.7142505307754434E-2</v>
      </c>
      <c r="Y64" s="5">
        <f t="shared" si="70"/>
        <v>3.9063170001252291E-2</v>
      </c>
      <c r="Z64" s="5">
        <f t="shared" si="71"/>
        <v>2.6512939120702253E-2</v>
      </c>
      <c r="AA64" s="5">
        <f t="shared" si="72"/>
        <v>4.4981370458744792E-2</v>
      </c>
      <c r="AB64" s="5">
        <f t="shared" si="73"/>
        <v>3.8157287638603515E-2</v>
      </c>
      <c r="AC64" s="5">
        <f t="shared" si="74"/>
        <v>3.7920206712365656E-3</v>
      </c>
      <c r="AD64" s="5">
        <f t="shared" si="75"/>
        <v>1.2065425853662343E-2</v>
      </c>
      <c r="AE64" s="5">
        <f t="shared" si="76"/>
        <v>1.9995279342168968E-2</v>
      </c>
      <c r="AF64" s="5">
        <f t="shared" si="77"/>
        <v>1.6568465996167483E-2</v>
      </c>
      <c r="AG64" s="5">
        <f t="shared" si="78"/>
        <v>9.1526291704003247E-3</v>
      </c>
      <c r="AH64" s="5">
        <f t="shared" si="79"/>
        <v>1.0984560974684627E-2</v>
      </c>
      <c r="AI64" s="5">
        <f t="shared" si="80"/>
        <v>1.8636206430359452E-2</v>
      </c>
      <c r="AJ64" s="5">
        <f t="shared" si="81"/>
        <v>1.5808924494815437E-2</v>
      </c>
      <c r="AK64" s="5">
        <f t="shared" si="82"/>
        <v>8.9403779543043346E-3</v>
      </c>
      <c r="AL64" s="5">
        <f t="shared" si="83"/>
        <v>4.2647179746087955E-4</v>
      </c>
      <c r="AM64" s="5">
        <f t="shared" si="84"/>
        <v>4.0939964263888634E-3</v>
      </c>
      <c r="AN64" s="5">
        <f t="shared" si="85"/>
        <v>6.7847254762780571E-3</v>
      </c>
      <c r="AO64" s="5">
        <f t="shared" si="86"/>
        <v>5.6219516328522758E-3</v>
      </c>
      <c r="AP64" s="5">
        <f t="shared" si="87"/>
        <v>3.1056368478123374E-3</v>
      </c>
      <c r="AQ64" s="5">
        <f t="shared" si="88"/>
        <v>1.2866946649979106E-3</v>
      </c>
      <c r="AR64" s="5">
        <f t="shared" si="89"/>
        <v>3.6408058497701097E-3</v>
      </c>
      <c r="AS64" s="5">
        <f t="shared" si="90"/>
        <v>6.1769250082499595E-3</v>
      </c>
      <c r="AT64" s="5">
        <f t="shared" si="91"/>
        <v>5.2398293306347198E-3</v>
      </c>
      <c r="AU64" s="5">
        <f t="shared" si="92"/>
        <v>2.9632663909102182E-3</v>
      </c>
      <c r="AV64" s="5">
        <f t="shared" si="93"/>
        <v>1.2568559703118806E-3</v>
      </c>
      <c r="AW64" s="5">
        <f t="shared" si="94"/>
        <v>3.3307914792615646E-5</v>
      </c>
      <c r="AX64" s="5">
        <f t="shared" si="95"/>
        <v>1.1576333167854463E-3</v>
      </c>
      <c r="AY64" s="5">
        <f t="shared" si="96"/>
        <v>1.9184736474013866E-3</v>
      </c>
      <c r="AZ64" s="5">
        <f t="shared" si="97"/>
        <v>1.5896834871657914E-3</v>
      </c>
      <c r="BA64" s="5">
        <f t="shared" si="98"/>
        <v>8.7816116831231691E-4</v>
      </c>
      <c r="BB64" s="5">
        <f t="shared" si="99"/>
        <v>3.6383046236449981E-4</v>
      </c>
      <c r="BC64" s="5">
        <f t="shared" si="100"/>
        <v>1.2059071625657442E-4</v>
      </c>
      <c r="BD64" s="5">
        <f t="shared" si="101"/>
        <v>1.0056134898691928E-3</v>
      </c>
      <c r="BE64" s="5">
        <f t="shared" si="102"/>
        <v>1.7061055630304349E-3</v>
      </c>
      <c r="BF64" s="5">
        <f t="shared" si="103"/>
        <v>1.4472738390681424E-3</v>
      </c>
      <c r="BG64" s="5">
        <f t="shared" si="104"/>
        <v>8.184728270977347E-4</v>
      </c>
      <c r="BH64" s="5">
        <f t="shared" si="105"/>
        <v>3.4715152928247123E-4</v>
      </c>
      <c r="BI64" s="5">
        <f t="shared" si="106"/>
        <v>1.1779419454693041E-4</v>
      </c>
      <c r="BJ64" s="8">
        <f t="shared" si="107"/>
        <v>0.39231284222783958</v>
      </c>
      <c r="BK64" s="8">
        <f t="shared" si="108"/>
        <v>0.2300089396670551</v>
      </c>
      <c r="BL64" s="8">
        <f t="shared" si="109"/>
        <v>0.34957222121934739</v>
      </c>
      <c r="BM64" s="8">
        <f t="shared" si="110"/>
        <v>0.64778912512509235</v>
      </c>
      <c r="BN64" s="8">
        <f t="shared" si="111"/>
        <v>0.34873265137724296</v>
      </c>
    </row>
    <row r="65" spans="1:66" x14ac:dyDescent="0.25">
      <c r="A65" t="s">
        <v>99</v>
      </c>
      <c r="B65" t="s">
        <v>417</v>
      </c>
      <c r="C65" t="s">
        <v>114</v>
      </c>
      <c r="D65" t="s">
        <v>494</v>
      </c>
      <c r="E65">
        <f>VLOOKUP(A65,home!$A$2:$E$405,3,FALSE)</f>
        <v>1.34265734265734</v>
      </c>
      <c r="F65">
        <f>VLOOKUP(B65,home!$B$2:$E$405,3,FALSE)</f>
        <v>0.97</v>
      </c>
      <c r="G65">
        <f>VLOOKUP(C65,away!$B$2:$E$405,4,FALSE)</f>
        <v>0.8</v>
      </c>
      <c r="H65">
        <f>VLOOKUP(A65,away!$A$2:$E$405,3,FALSE)</f>
        <v>1.29370629370629</v>
      </c>
      <c r="I65">
        <f>VLOOKUP(C65,away!$B$2:$E$405,3,FALSE)</f>
        <v>0.63</v>
      </c>
      <c r="J65">
        <f>VLOOKUP(B65,home!$B$2:$E$405,4,FALSE)</f>
        <v>1</v>
      </c>
      <c r="K65" s="3">
        <f t="shared" si="56"/>
        <v>1.0419020979020959</v>
      </c>
      <c r="L65" s="3">
        <f t="shared" si="57"/>
        <v>0.81503496503496264</v>
      </c>
      <c r="M65" s="5">
        <f t="shared" si="58"/>
        <v>0.15615017681124208</v>
      </c>
      <c r="N65" s="5">
        <f t="shared" si="59"/>
        <v>0.16269319680741634</v>
      </c>
      <c r="O65" s="5">
        <f t="shared" si="60"/>
        <v>0.12726785389755391</v>
      </c>
      <c r="P65" s="5">
        <f t="shared" si="61"/>
        <v>0.13260064397135887</v>
      </c>
      <c r="Q65" s="5">
        <f t="shared" si="62"/>
        <v>8.4755191534022806E-2</v>
      </c>
      <c r="R65" s="5">
        <f t="shared" si="63"/>
        <v>5.1863875425733792E-2</v>
      </c>
      <c r="S65" s="5">
        <f t="shared" si="64"/>
        <v>2.8150673826763763E-2</v>
      </c>
      <c r="T65" s="5">
        <f t="shared" si="65"/>
        <v>6.9078444568463834E-2</v>
      </c>
      <c r="U65" s="5">
        <f t="shared" si="66"/>
        <v>5.4037080611405004E-2</v>
      </c>
      <c r="V65" s="5">
        <f t="shared" si="67"/>
        <v>2.6561306798681262E-3</v>
      </c>
      <c r="W65" s="5">
        <f t="shared" si="68"/>
        <v>2.9435537289130776E-2</v>
      </c>
      <c r="X65" s="5">
        <f t="shared" si="69"/>
        <v>2.3990992105232038E-2</v>
      </c>
      <c r="Y65" s="5">
        <f t="shared" si="70"/>
        <v>9.7767487058209295E-3</v>
      </c>
      <c r="Z65" s="5">
        <f t="shared" si="71"/>
        <v>1.4090290631396869E-2</v>
      </c>
      <c r="AA65" s="5">
        <f t="shared" si="72"/>
        <v>1.4680703368902646E-2</v>
      </c>
      <c r="AB65" s="5">
        <f t="shared" si="73"/>
        <v>7.6479278193690142E-3</v>
      </c>
      <c r="AC65" s="5">
        <f t="shared" si="74"/>
        <v>1.4097191795384167E-4</v>
      </c>
      <c r="AD65" s="5">
        <f t="shared" si="75"/>
        <v>7.6672370136051816E-3</v>
      </c>
      <c r="AE65" s="5">
        <f t="shared" si="76"/>
        <v>6.24906625129847E-3</v>
      </c>
      <c r="AF65" s="5">
        <f t="shared" si="77"/>
        <v>2.5466037468141068E-3</v>
      </c>
      <c r="AG65" s="5">
        <f t="shared" si="78"/>
        <v>6.9185703191418021E-4</v>
      </c>
      <c r="AH65" s="5">
        <f t="shared" si="79"/>
        <v>2.8710198830232511E-3</v>
      </c>
      <c r="AI65" s="5">
        <f t="shared" si="80"/>
        <v>2.9913216392405554E-3</v>
      </c>
      <c r="AJ65" s="5">
        <f t="shared" si="81"/>
        <v>1.5583321457123352E-3</v>
      </c>
      <c r="AK65" s="5">
        <f t="shared" si="82"/>
        <v>5.4120984394865224E-4</v>
      </c>
      <c r="AL65" s="5">
        <f t="shared" si="83"/>
        <v>4.7884587732880948E-6</v>
      </c>
      <c r="AM65" s="5">
        <f t="shared" si="84"/>
        <v>1.5977020659175684E-3</v>
      </c>
      <c r="AN65" s="5">
        <f t="shared" si="85"/>
        <v>1.3021830474314129E-3</v>
      </c>
      <c r="AO65" s="5">
        <f t="shared" si="86"/>
        <v>5.3066235726619134E-4</v>
      </c>
      <c r="AP65" s="5">
        <f t="shared" si="87"/>
        <v>1.4416945859994037E-4</v>
      </c>
      <c r="AQ65" s="5">
        <f t="shared" si="88"/>
        <v>2.9375787412277965E-5</v>
      </c>
      <c r="AR65" s="5">
        <f t="shared" si="89"/>
        <v>4.6799631799490773E-4</v>
      </c>
      <c r="AS65" s="5">
        <f t="shared" si="90"/>
        <v>4.8760634552935081E-4</v>
      </c>
      <c r="AT65" s="5">
        <f t="shared" si="91"/>
        <v>2.5401903717870236E-4</v>
      </c>
      <c r="AU65" s="5">
        <f t="shared" si="92"/>
        <v>8.8220989247853507E-5</v>
      </c>
      <c r="AV65" s="5">
        <f t="shared" si="93"/>
        <v>2.2979408444084203E-5</v>
      </c>
      <c r="AW65" s="5">
        <f t="shared" si="94"/>
        <v>1.1295264489301531E-7</v>
      </c>
      <c r="AX65" s="5">
        <f t="shared" si="95"/>
        <v>2.7744152238367106E-4</v>
      </c>
      <c r="AY65" s="5">
        <f t="shared" si="96"/>
        <v>2.2612454149522213E-4</v>
      </c>
      <c r="AZ65" s="5">
        <f t="shared" si="97"/>
        <v>9.2149703885552656E-5</v>
      </c>
      <c r="BA65" s="5">
        <f t="shared" si="98"/>
        <v>2.5035076894781192E-5</v>
      </c>
      <c r="BB65" s="5">
        <f t="shared" si="99"/>
        <v>5.101115755396396E-6</v>
      </c>
      <c r="BC65" s="5">
        <f t="shared" si="100"/>
        <v>8.3151754026776003E-7</v>
      </c>
      <c r="BD65" s="5">
        <f t="shared" si="101"/>
        <v>6.3572227112245142E-5</v>
      </c>
      <c r="BE65" s="5">
        <f t="shared" si="102"/>
        <v>6.6236036796556722E-5</v>
      </c>
      <c r="BF65" s="5">
        <f t="shared" si="103"/>
        <v>3.450573284752642E-5</v>
      </c>
      <c r="BG65" s="5">
        <f t="shared" si="104"/>
        <v>1.1983865147829014E-5</v>
      </c>
      <c r="BH65" s="5">
        <f t="shared" si="105"/>
        <v>3.1215035596247152E-6</v>
      </c>
      <c r="BI65" s="5">
        <f t="shared" si="106"/>
        <v>6.5046022147637035E-7</v>
      </c>
      <c r="BJ65" s="8">
        <f t="shared" si="107"/>
        <v>0.4011156512483009</v>
      </c>
      <c r="BK65" s="8">
        <f t="shared" si="108"/>
        <v>0.31992951020745525</v>
      </c>
      <c r="BL65" s="8">
        <f t="shared" si="109"/>
        <v>0.26496021655896934</v>
      </c>
      <c r="BM65" s="8">
        <f t="shared" si="110"/>
        <v>0.28453871860994423</v>
      </c>
      <c r="BN65" s="8">
        <f t="shared" si="111"/>
        <v>0.71533093844732776</v>
      </c>
    </row>
    <row r="66" spans="1:66" x14ac:dyDescent="0.25">
      <c r="A66" t="s">
        <v>122</v>
      </c>
      <c r="B66" t="s">
        <v>362</v>
      </c>
      <c r="C66" t="s">
        <v>136</v>
      </c>
      <c r="D66" t="s">
        <v>494</v>
      </c>
      <c r="E66">
        <f>VLOOKUP(A66,home!$A$2:$E$405,3,FALSE)</f>
        <v>1.36912751677852</v>
      </c>
      <c r="F66">
        <f>VLOOKUP(B66,home!$B$2:$E$405,3,FALSE)</f>
        <v>1.59</v>
      </c>
      <c r="G66">
        <f>VLOOKUP(C66,away!$B$2:$E$405,4,FALSE)</f>
        <v>1.1299999999999999</v>
      </c>
      <c r="H66">
        <f>VLOOKUP(A66,away!$A$2:$E$405,3,FALSE)</f>
        <v>1.1610738255033599</v>
      </c>
      <c r="I66">
        <f>VLOOKUP(C66,away!$B$2:$E$405,3,FALSE)</f>
        <v>1.2</v>
      </c>
      <c r="J66">
        <f>VLOOKUP(B66,home!$B$2:$E$405,4,FALSE)</f>
        <v>0.86</v>
      </c>
      <c r="K66" s="3">
        <f t="shared" si="56"/>
        <v>2.4599114093959669</v>
      </c>
      <c r="L66" s="3">
        <f t="shared" si="57"/>
        <v>1.1982281879194674</v>
      </c>
      <c r="M66" s="5">
        <f t="shared" si="58"/>
        <v>2.5780430121121047E-2</v>
      </c>
      <c r="N66" s="5">
        <f t="shared" si="59"/>
        <v>6.3417574194081117E-2</v>
      </c>
      <c r="O66" s="5">
        <f t="shared" si="60"/>
        <v>3.0890838067815323E-2</v>
      </c>
      <c r="P66" s="5">
        <f t="shared" si="61"/>
        <v>7.5988725008822186E-2</v>
      </c>
      <c r="Q66" s="5">
        <f t="shared" si="62"/>
        <v>7.8000807158117705E-2</v>
      </c>
      <c r="R66" s="5">
        <f t="shared" si="63"/>
        <v>1.8507136460656031E-2</v>
      </c>
      <c r="S66" s="5">
        <f t="shared" si="64"/>
        <v>5.5994860261618755E-2</v>
      </c>
      <c r="T66" s="5">
        <f t="shared" si="65"/>
        <v>9.3462765817327181E-2</v>
      </c>
      <c r="U66" s="5">
        <f t="shared" si="66"/>
        <v>4.5525916134815866E-2</v>
      </c>
      <c r="V66" s="5">
        <f t="shared" si="67"/>
        <v>1.8338535678837389E-2</v>
      </c>
      <c r="W66" s="5">
        <f t="shared" si="68"/>
        <v>6.3958358490116107E-2</v>
      </c>
      <c r="X66" s="5">
        <f t="shared" si="69"/>
        <v>7.6636707995915501E-2</v>
      </c>
      <c r="Y66" s="5">
        <f t="shared" si="70"/>
        <v>4.5914131875029594E-2</v>
      </c>
      <c r="Z66" s="5">
        <f t="shared" si="71"/>
        <v>7.3919241949433933E-3</v>
      </c>
      <c r="AA66" s="5">
        <f t="shared" si="72"/>
        <v>1.8183478664531353E-2</v>
      </c>
      <c r="AB66" s="5">
        <f t="shared" si="73"/>
        <v>2.236487331469441E-2</v>
      </c>
      <c r="AC66" s="5">
        <f t="shared" si="74"/>
        <v>3.378342453502122E-3</v>
      </c>
      <c r="AD66" s="5">
        <f t="shared" si="75"/>
        <v>3.9332973944018509E-2</v>
      </c>
      <c r="AE66" s="5">
        <f t="shared" si="76"/>
        <v>4.7129878094424926E-2</v>
      </c>
      <c r="AF66" s="5">
        <f t="shared" si="77"/>
        <v>2.8236174212974093E-2</v>
      </c>
      <c r="AG66" s="5">
        <f t="shared" si="78"/>
        <v>1.127779328699678E-2</v>
      </c>
      <c r="AH66" s="5">
        <f t="shared" si="79"/>
        <v>2.2143029833362731E-3</v>
      </c>
      <c r="AI66" s="5">
        <f t="shared" si="80"/>
        <v>5.4469891725684259E-3</v>
      </c>
      <c r="AJ66" s="5">
        <f t="shared" si="81"/>
        <v>6.6995554062286855E-3</v>
      </c>
      <c r="AK66" s="5">
        <f t="shared" si="82"/>
        <v>5.4934375938874569E-3</v>
      </c>
      <c r="AL66" s="5">
        <f t="shared" si="83"/>
        <v>3.983113306934064E-4</v>
      </c>
      <c r="AM66" s="5">
        <f t="shared" si="84"/>
        <v>1.935112627407309E-2</v>
      </c>
      <c r="AN66" s="5">
        <f t="shared" si="85"/>
        <v>2.3187064969583393E-2</v>
      </c>
      <c r="AO66" s="5">
        <f t="shared" si="86"/>
        <v>1.3891697420837436E-2</v>
      </c>
      <c r="AP66" s="5">
        <f t="shared" si="87"/>
        <v>5.5484744758985266E-3</v>
      </c>
      <c r="AQ66" s="5">
        <f t="shared" si="88"/>
        <v>1.6620846292433272E-3</v>
      </c>
      <c r="AR66" s="5">
        <f t="shared" si="89"/>
        <v>5.3064805024553862E-4</v>
      </c>
      <c r="AS66" s="5">
        <f t="shared" si="90"/>
        <v>1.3053471931727249E-3</v>
      </c>
      <c r="AT66" s="5">
        <f t="shared" si="91"/>
        <v>1.6055192268542939E-3</v>
      </c>
      <c r="AU66" s="5">
        <f t="shared" si="92"/>
        <v>1.3164783547144894E-3</v>
      </c>
      <c r="AV66" s="5">
        <f t="shared" si="93"/>
        <v>8.0960503124625105E-4</v>
      </c>
      <c r="AW66" s="5">
        <f t="shared" si="94"/>
        <v>3.2612129555634394E-5</v>
      </c>
      <c r="AX66" s="5">
        <f t="shared" si="95"/>
        <v>7.9336760510424036E-3</v>
      </c>
      <c r="AY66" s="5">
        <f t="shared" si="96"/>
        <v>9.5063542781806155E-3</v>
      </c>
      <c r="AZ66" s="5">
        <f t="shared" si="97"/>
        <v>5.6953908302324182E-3</v>
      </c>
      <c r="BA66" s="5">
        <f t="shared" si="98"/>
        <v>2.2747926113341802E-3</v>
      </c>
      <c r="BB66" s="5">
        <f t="shared" si="99"/>
        <v>6.8143015714288715E-4</v>
      </c>
      <c r="BC66" s="5">
        <f t="shared" si="100"/>
        <v>1.6330176447739995E-4</v>
      </c>
      <c r="BD66" s="5">
        <f t="shared" si="101"/>
        <v>1.059729086114516E-4</v>
      </c>
      <c r="BE66" s="5">
        <f t="shared" si="102"/>
        <v>2.6068396698018592E-4</v>
      </c>
      <c r="BF66" s="5">
        <f t="shared" si="103"/>
        <v>3.2062973231058046E-4</v>
      </c>
      <c r="BG66" s="5">
        <f t="shared" si="104"/>
        <v>2.6290691223412383E-4</v>
      </c>
      <c r="BH66" s="5">
        <f t="shared" si="105"/>
        <v>1.6168192825344636E-4</v>
      </c>
      <c r="BI66" s="5">
        <f t="shared" si="106"/>
        <v>7.95446440007586E-5</v>
      </c>
      <c r="BJ66" s="8">
        <f t="shared" si="107"/>
        <v>0.63726255853104719</v>
      </c>
      <c r="BK66" s="8">
        <f t="shared" si="108"/>
        <v>0.18938555913277552</v>
      </c>
      <c r="BL66" s="8">
        <f t="shared" si="109"/>
        <v>0.16208554574715764</v>
      </c>
      <c r="BM66" s="8">
        <f t="shared" si="110"/>
        <v>0.69406633444668542</v>
      </c>
      <c r="BN66" s="8">
        <f t="shared" si="111"/>
        <v>0.29258551101061342</v>
      </c>
    </row>
    <row r="67" spans="1:66" x14ac:dyDescent="0.25">
      <c r="A67" t="s">
        <v>122</v>
      </c>
      <c r="B67" t="s">
        <v>125</v>
      </c>
      <c r="C67" t="s">
        <v>137</v>
      </c>
      <c r="D67" t="s">
        <v>494</v>
      </c>
      <c r="E67">
        <f>VLOOKUP(A67,home!$A$2:$E$405,3,FALSE)</f>
        <v>1.36912751677852</v>
      </c>
      <c r="F67">
        <f>VLOOKUP(B67,home!$B$2:$E$405,3,FALSE)</f>
        <v>0.79</v>
      </c>
      <c r="G67">
        <f>VLOOKUP(C67,away!$B$2:$E$405,4,FALSE)</f>
        <v>1.03</v>
      </c>
      <c r="H67">
        <f>VLOOKUP(A67,away!$A$2:$E$405,3,FALSE)</f>
        <v>1.1610738255033599</v>
      </c>
      <c r="I67">
        <f>VLOOKUP(C67,away!$B$2:$E$405,3,FALSE)</f>
        <v>0.79</v>
      </c>
      <c r="J67">
        <f>VLOOKUP(B67,home!$B$2:$E$405,4,FALSE)</f>
        <v>1.1299999999999999</v>
      </c>
      <c r="K67" s="3">
        <f t="shared" si="56"/>
        <v>1.1140590604026819</v>
      </c>
      <c r="L67" s="3">
        <f t="shared" si="57"/>
        <v>1.0364906040268493</v>
      </c>
      <c r="M67" s="5">
        <f t="shared" si="58"/>
        <v>0.11642014816887797</v>
      </c>
      <c r="N67" s="5">
        <f t="shared" si="59"/>
        <v>0.12969892088096122</v>
      </c>
      <c r="O67" s="5">
        <f t="shared" si="60"/>
        <v>0.12066838969645562</v>
      </c>
      <c r="P67" s="5">
        <f t="shared" si="61"/>
        <v>0.13443171284553801</v>
      </c>
      <c r="Q67" s="5">
        <f t="shared" si="62"/>
        <v>7.2246128965942721E-2</v>
      </c>
      <c r="R67" s="5">
        <f t="shared" si="63"/>
        <v>6.2535826061713262E-2</v>
      </c>
      <c r="S67" s="5">
        <f t="shared" si="64"/>
        <v>3.8807469546358685E-2</v>
      </c>
      <c r="T67" s="5">
        <f t="shared" si="65"/>
        <v>7.4882433850511618E-2</v>
      </c>
      <c r="U67" s="5">
        <f t="shared" si="66"/>
        <v>6.9668603623817812E-2</v>
      </c>
      <c r="V67" s="5">
        <f t="shared" si="67"/>
        <v>4.9790490013715809E-3</v>
      </c>
      <c r="W67" s="5">
        <f t="shared" si="68"/>
        <v>2.6828818184509697E-2</v>
      </c>
      <c r="X67" s="5">
        <f t="shared" si="69"/>
        <v>2.7807817965388976E-2</v>
      </c>
      <c r="Y67" s="5">
        <f t="shared" si="70"/>
        <v>1.4411271019807343E-2</v>
      </c>
      <c r="Z67" s="5">
        <f t="shared" si="71"/>
        <v>2.160593204267439E-2</v>
      </c>
      <c r="AA67" s="5">
        <f t="shared" si="72"/>
        <v>2.4070284350586026E-2</v>
      </c>
      <c r="AB67" s="5">
        <f t="shared" si="73"/>
        <v>1.3407859183619626E-2</v>
      </c>
      <c r="AC67" s="5">
        <f t="shared" si="74"/>
        <v>3.5933539862087807E-4</v>
      </c>
      <c r="AD67" s="5">
        <f t="shared" si="75"/>
        <v>7.4722219945873173E-3</v>
      </c>
      <c r="AE67" s="5">
        <f t="shared" si="76"/>
        <v>7.7448878885925171E-3</v>
      </c>
      <c r="AF67" s="5">
        <f t="shared" si="77"/>
        <v>4.0137517628837435E-3</v>
      </c>
      <c r="AG67" s="5">
        <f t="shared" si="78"/>
        <v>1.3867386630417341E-3</v>
      </c>
      <c r="AH67" s="5">
        <f t="shared" si="79"/>
        <v>5.5985863883686576E-3</v>
      </c>
      <c r="AI67" s="5">
        <f t="shared" si="80"/>
        <v>6.2371558914092315E-3</v>
      </c>
      <c r="AJ67" s="5">
        <f t="shared" si="81"/>
        <v>3.4742800159842102E-3</v>
      </c>
      <c r="AK67" s="5">
        <f t="shared" si="82"/>
        <v>1.2901843767277276E-3</v>
      </c>
      <c r="AL67" s="5">
        <f t="shared" si="83"/>
        <v>1.6597152256692375E-5</v>
      </c>
      <c r="AM67" s="5">
        <f t="shared" si="84"/>
        <v>1.6648993228820402E-3</v>
      </c>
      <c r="AN67" s="5">
        <f t="shared" si="85"/>
        <v>1.725652504817898E-3</v>
      </c>
      <c r="AO67" s="5">
        <f t="shared" si="86"/>
        <v>8.9431130352957426E-4</v>
      </c>
      <c r="AP67" s="5">
        <f t="shared" si="87"/>
        <v>3.0898175439446915E-4</v>
      </c>
      <c r="AQ67" s="5">
        <f t="shared" si="88"/>
        <v>8.0064171311399729E-5</v>
      </c>
      <c r="AR67" s="5">
        <f t="shared" si="89"/>
        <v>1.1605764374753458E-3</v>
      </c>
      <c r="AS67" s="5">
        <f t="shared" si="90"/>
        <v>1.2929506954592756E-3</v>
      </c>
      <c r="AT67" s="5">
        <f t="shared" si="91"/>
        <v>7.2021171846517744E-4</v>
      </c>
      <c r="AU67" s="5">
        <f t="shared" si="92"/>
        <v>2.6745279678810538E-4</v>
      </c>
      <c r="AV67" s="5">
        <f t="shared" si="93"/>
        <v>7.4489552872956548E-5</v>
      </c>
      <c r="AW67" s="5">
        <f t="shared" si="94"/>
        <v>5.3235907503952496E-7</v>
      </c>
      <c r="AX67" s="5">
        <f t="shared" si="95"/>
        <v>3.0913269588583755E-4</v>
      </c>
      <c r="AY67" s="5">
        <f t="shared" si="96"/>
        <v>3.204131346831601E-4</v>
      </c>
      <c r="AZ67" s="5">
        <f t="shared" si="97"/>
        <v>1.660526017529424E-4</v>
      </c>
      <c r="BA67" s="5">
        <f t="shared" si="98"/>
        <v>5.737065383037904E-5</v>
      </c>
      <c r="BB67" s="5">
        <f t="shared" si="99"/>
        <v>1.486603591051621E-5</v>
      </c>
      <c r="BC67" s="5">
        <f t="shared" si="100"/>
        <v>3.081701308075157E-6</v>
      </c>
      <c r="BD67" s="5">
        <f t="shared" si="101"/>
        <v>2.0048776211635826E-4</v>
      </c>
      <c r="BE67" s="5">
        <f t="shared" si="102"/>
        <v>2.2335520788558649E-4</v>
      </c>
      <c r="BF67" s="5">
        <f t="shared" si="103"/>
        <v>1.2441544651653109E-4</v>
      </c>
      <c r="BG67" s="5">
        <f t="shared" si="104"/>
        <v>4.6202051815262234E-5</v>
      </c>
      <c r="BH67" s="5">
        <f t="shared" si="105"/>
        <v>1.2867953608496771E-5</v>
      </c>
      <c r="BI67" s="5">
        <f t="shared" si="106"/>
        <v>2.8671320612774424E-6</v>
      </c>
      <c r="BJ67" s="8">
        <f t="shared" si="107"/>
        <v>0.37203781705653322</v>
      </c>
      <c r="BK67" s="8">
        <f t="shared" si="108"/>
        <v>0.29533472524770699</v>
      </c>
      <c r="BL67" s="8">
        <f t="shared" si="109"/>
        <v>0.3110770463437465</v>
      </c>
      <c r="BM67" s="8">
        <f t="shared" si="110"/>
        <v>0.36373451329556417</v>
      </c>
      <c r="BN67" s="8">
        <f t="shared" si="111"/>
        <v>0.63600112661948882</v>
      </c>
    </row>
    <row r="68" spans="1:66" x14ac:dyDescent="0.25">
      <c r="A68" t="s">
        <v>122</v>
      </c>
      <c r="B68" t="s">
        <v>127</v>
      </c>
      <c r="C68" t="s">
        <v>123</v>
      </c>
      <c r="D68" t="s">
        <v>494</v>
      </c>
      <c r="E68">
        <f>VLOOKUP(A68,home!$A$2:$E$405,3,FALSE)</f>
        <v>1.36912751677852</v>
      </c>
      <c r="F68">
        <f>VLOOKUP(B68,home!$B$2:$E$405,3,FALSE)</f>
        <v>0.73</v>
      </c>
      <c r="G68">
        <f>VLOOKUP(C68,away!$B$2:$E$405,4,FALSE)</f>
        <v>1.1000000000000001</v>
      </c>
      <c r="H68">
        <f>VLOOKUP(A68,away!$A$2:$E$405,3,FALSE)</f>
        <v>1.1610738255033599</v>
      </c>
      <c r="I68">
        <f>VLOOKUP(C68,away!$B$2:$E$405,3,FALSE)</f>
        <v>0.73</v>
      </c>
      <c r="J68">
        <f>VLOOKUP(B68,home!$B$2:$E$405,4,FALSE)</f>
        <v>0.86</v>
      </c>
      <c r="K68" s="3">
        <f t="shared" si="56"/>
        <v>1.0994093959731517</v>
      </c>
      <c r="L68" s="3">
        <f t="shared" si="57"/>
        <v>0.72892214765100927</v>
      </c>
      <c r="M68" s="5">
        <f t="shared" si="58"/>
        <v>0.16068143421469344</v>
      </c>
      <c r="N68" s="5">
        <f t="shared" si="59"/>
        <v>0.17665467853407582</v>
      </c>
      <c r="O68" s="5">
        <f t="shared" si="60"/>
        <v>0.1171242561154187</v>
      </c>
      <c r="P68" s="5">
        <f t="shared" si="61"/>
        <v>0.12876750766965719</v>
      </c>
      <c r="Q68" s="5">
        <f t="shared" si="62"/>
        <v>9.7107906711489778E-2</v>
      </c>
      <c r="R68" s="5">
        <f t="shared" si="63"/>
        <v>4.2687232154838925E-2</v>
      </c>
      <c r="S68" s="5">
        <f t="shared" si="64"/>
        <v>2.5798050522284566E-2</v>
      </c>
      <c r="T68" s="5">
        <f t="shared" si="65"/>
        <v>7.0784103914032989E-2</v>
      </c>
      <c r="U68" s="5">
        <f t="shared" si="66"/>
        <v>4.6930744119117164E-2</v>
      </c>
      <c r="V68" s="5">
        <f t="shared" si="67"/>
        <v>2.2971268064429754E-3</v>
      </c>
      <c r="W68" s="5">
        <f t="shared" si="68"/>
        <v>3.5587115020632047E-2</v>
      </c>
      <c r="X68" s="5">
        <f t="shared" si="69"/>
        <v>2.5940236309542602E-2</v>
      </c>
      <c r="Y68" s="5">
        <f t="shared" si="70"/>
        <v>9.454206380663242E-3</v>
      </c>
      <c r="Z68" s="5">
        <f t="shared" si="71"/>
        <v>1.0371889646527471E-2</v>
      </c>
      <c r="AA68" s="5">
        <f t="shared" si="72"/>
        <v>1.1402952931388953E-2</v>
      </c>
      <c r="AB68" s="5">
        <f t="shared" si="73"/>
        <v>6.2682567973043031E-3</v>
      </c>
      <c r="AC68" s="5">
        <f t="shared" si="74"/>
        <v>1.150550214125843E-4</v>
      </c>
      <c r="AD68" s="5">
        <f t="shared" si="75"/>
        <v>9.781202157315037E-3</v>
      </c>
      <c r="AE68" s="5">
        <f t="shared" si="76"/>
        <v>7.1297348831187617E-3</v>
      </c>
      <c r="AF68" s="5">
        <f t="shared" si="77"/>
        <v>2.5985108315926225E-3</v>
      </c>
      <c r="AG68" s="5">
        <f t="shared" si="78"/>
        <v>6.3137069868630154E-4</v>
      </c>
      <c r="AH68" s="5">
        <f t="shared" si="79"/>
        <v>1.8900750190865179E-3</v>
      </c>
      <c r="AI68" s="5">
        <f t="shared" si="80"/>
        <v>2.0779662350778518E-3</v>
      </c>
      <c r="AJ68" s="5">
        <f t="shared" si="81"/>
        <v>1.1422678016797725E-3</v>
      </c>
      <c r="AK68" s="5">
        <f t="shared" si="82"/>
        <v>4.1860665129477947E-4</v>
      </c>
      <c r="AL68" s="5">
        <f t="shared" si="83"/>
        <v>3.6881294779537752E-6</v>
      </c>
      <c r="AM68" s="5">
        <f t="shared" si="84"/>
        <v>2.1507091111330036E-3</v>
      </c>
      <c r="AN68" s="5">
        <f t="shared" si="85"/>
        <v>1.5676995042596621E-3</v>
      </c>
      <c r="AO68" s="5">
        <f t="shared" si="86"/>
        <v>5.7136544475818775E-4</v>
      </c>
      <c r="AP68" s="5">
        <f t="shared" si="87"/>
        <v>1.3882697569557077E-4</v>
      </c>
      <c r="AQ68" s="5">
        <f t="shared" si="88"/>
        <v>2.529851431897748E-5</v>
      </c>
      <c r="AR68" s="5">
        <f t="shared" si="89"/>
        <v>2.755435084268134E-4</v>
      </c>
      <c r="AS68" s="5">
        <f t="shared" si="90"/>
        <v>3.0293512216384599E-4</v>
      </c>
      <c r="AT68" s="5">
        <f t="shared" si="91"/>
        <v>1.665248598386034E-4</v>
      </c>
      <c r="AU68" s="5">
        <f t="shared" si="92"/>
        <v>6.1026331856557562E-5</v>
      </c>
      <c r="AV68" s="5">
        <f t="shared" si="93"/>
        <v>1.6773230661218763E-5</v>
      </c>
      <c r="AW68" s="5">
        <f t="shared" si="94"/>
        <v>8.2100206390807271E-8</v>
      </c>
      <c r="AX68" s="5">
        <f t="shared" si="95"/>
        <v>3.9408496746411468E-4</v>
      </c>
      <c r="AY68" s="5">
        <f t="shared" si="96"/>
        <v>2.872572608409206E-4</v>
      </c>
      <c r="AZ68" s="5">
        <f t="shared" si="97"/>
        <v>1.0469408975025498E-4</v>
      </c>
      <c r="BA68" s="5">
        <f t="shared" si="98"/>
        <v>2.5437946915707799E-5</v>
      </c>
      <c r="BB68" s="5">
        <f t="shared" si="99"/>
        <v>4.6355707244075239E-6</v>
      </c>
      <c r="BC68" s="5">
        <f t="shared" si="100"/>
        <v>6.7579403360465543E-7</v>
      </c>
      <c r="BD68" s="5">
        <f t="shared" si="101"/>
        <v>3.3474960988961122E-5</v>
      </c>
      <c r="BE68" s="5">
        <f t="shared" si="102"/>
        <v>3.6802686641098571E-5</v>
      </c>
      <c r="BF68" s="5">
        <f t="shared" si="103"/>
        <v>2.0230609745139675E-5</v>
      </c>
      <c r="BG68" s="5">
        <f t="shared" si="104"/>
        <v>7.413907480024189E-6</v>
      </c>
      <c r="BH68" s="5">
        <f t="shared" si="105"/>
        <v>2.0377298861035559E-6</v>
      </c>
      <c r="BI68" s="5">
        <f t="shared" si="106"/>
        <v>4.4805987664751013E-7</v>
      </c>
      <c r="BJ68" s="8">
        <f t="shared" si="107"/>
        <v>0.44093975062104374</v>
      </c>
      <c r="BK68" s="8">
        <f t="shared" si="108"/>
        <v>0.31795011962480962</v>
      </c>
      <c r="BL68" s="8">
        <f t="shared" si="109"/>
        <v>0.23086556883277201</v>
      </c>
      <c r="BM68" s="8">
        <f t="shared" si="110"/>
        <v>0.27681713816434433</v>
      </c>
      <c r="BN68" s="8">
        <f t="shared" si="111"/>
        <v>0.72302301540017389</v>
      </c>
    </row>
    <row r="69" spans="1:66" x14ac:dyDescent="0.25">
      <c r="A69" t="s">
        <v>122</v>
      </c>
      <c r="B69" t="s">
        <v>130</v>
      </c>
      <c r="C69" t="s">
        <v>128</v>
      </c>
      <c r="D69" t="s">
        <v>494</v>
      </c>
      <c r="E69">
        <f>VLOOKUP(A69,home!$A$2:$E$405,3,FALSE)</f>
        <v>1.36912751677852</v>
      </c>
      <c r="F69">
        <f>VLOOKUP(B69,home!$B$2:$E$405,3,FALSE)</f>
        <v>1.1499999999999999</v>
      </c>
      <c r="G69">
        <f>VLOOKUP(C69,away!$B$2:$E$405,4,FALSE)</f>
        <v>1.1200000000000001</v>
      </c>
      <c r="H69">
        <f>VLOOKUP(A69,away!$A$2:$E$405,3,FALSE)</f>
        <v>1.1610738255033599</v>
      </c>
      <c r="I69">
        <f>VLOOKUP(C69,away!$B$2:$E$405,3,FALSE)</f>
        <v>0.9</v>
      </c>
      <c r="J69">
        <f>VLOOKUP(B69,home!$B$2:$E$405,4,FALSE)</f>
        <v>0.74</v>
      </c>
      <c r="K69" s="3">
        <f t="shared" si="56"/>
        <v>1.7634362416107339</v>
      </c>
      <c r="L69" s="3">
        <f t="shared" si="57"/>
        <v>0.77327516778523764</v>
      </c>
      <c r="M69" s="5">
        <f t="shared" si="58"/>
        <v>7.9126186023153119E-2</v>
      </c>
      <c r="N69" s="5">
        <f t="shared" si="59"/>
        <v>0.13953398409366088</v>
      </c>
      <c r="O69" s="5">
        <f t="shared" si="60"/>
        <v>6.1186314773259663E-2</v>
      </c>
      <c r="P69" s="5">
        <f t="shared" si="61"/>
        <v>0.10789816496176832</v>
      </c>
      <c r="Q69" s="5">
        <f t="shared" si="62"/>
        <v>0.1230296422435487</v>
      </c>
      <c r="R69" s="5">
        <f t="shared" si="63"/>
        <v>2.3656928911226359E-2</v>
      </c>
      <c r="S69" s="5">
        <f t="shared" si="64"/>
        <v>3.6783063190706553E-2</v>
      </c>
      <c r="T69" s="5">
        <f t="shared" si="65"/>
        <v>9.5135767248437891E-2</v>
      </c>
      <c r="U69" s="5">
        <f t="shared" si="66"/>
        <v>4.1717485807265309E-2</v>
      </c>
      <c r="V69" s="5">
        <f t="shared" si="67"/>
        <v>5.5731304633233215E-3</v>
      </c>
      <c r="W69" s="5">
        <f t="shared" si="68"/>
        <v>7.2318309974892234E-2</v>
      </c>
      <c r="X69" s="5">
        <f t="shared" si="69"/>
        <v>5.592195327977962E-2</v>
      </c>
      <c r="Y69" s="5">
        <f t="shared" si="70"/>
        <v>2.1621528902649897E-2</v>
      </c>
      <c r="Z69" s="5">
        <f t="shared" si="71"/>
        <v>6.0977718910373343E-3</v>
      </c>
      <c r="AA69" s="5">
        <f t="shared" si="72"/>
        <v>1.0753031945730452E-2</v>
      </c>
      <c r="AB69" s="5">
        <f t="shared" si="73"/>
        <v>9.4811431201495371E-3</v>
      </c>
      <c r="AC69" s="5">
        <f t="shared" si="74"/>
        <v>4.7497751716887437E-4</v>
      </c>
      <c r="AD69" s="5">
        <f t="shared" si="75"/>
        <v>3.1882182185440998E-2</v>
      </c>
      <c r="AE69" s="5">
        <f t="shared" si="76"/>
        <v>2.4653699778806406E-2</v>
      </c>
      <c r="AF69" s="5">
        <f t="shared" si="77"/>
        <v>9.5320469164916974E-3</v>
      </c>
      <c r="AG69" s="5">
        <f t="shared" si="78"/>
        <v>2.4569650595622915E-3</v>
      </c>
      <c r="AH69" s="5">
        <f t="shared" si="79"/>
        <v>1.1788138955395001E-3</v>
      </c>
      <c r="AI69" s="5">
        <f t="shared" si="80"/>
        <v>2.0787631455086836E-3</v>
      </c>
      <c r="AJ69" s="5">
        <f t="shared" si="81"/>
        <v>1.8328831342573711E-3</v>
      </c>
      <c r="AK69" s="5">
        <f t="shared" si="82"/>
        <v>1.0773908485288402E-3</v>
      </c>
      <c r="AL69" s="5">
        <f t="shared" si="83"/>
        <v>2.5907581333755847E-5</v>
      </c>
      <c r="AM69" s="5">
        <f t="shared" si="84"/>
        <v>1.1244439105488552E-2</v>
      </c>
      <c r="AN69" s="5">
        <f t="shared" si="85"/>
        <v>8.6950455359475487E-3</v>
      </c>
      <c r="AO69" s="5">
        <f t="shared" si="86"/>
        <v>3.3618313978550601E-3</v>
      </c>
      <c r="AP69" s="5">
        <f t="shared" si="87"/>
        <v>8.66540246080684E-4</v>
      </c>
      <c r="AQ69" s="5">
        <f t="shared" si="88"/>
        <v>1.6751851354517551E-4</v>
      </c>
      <c r="AR69" s="5">
        <f t="shared" si="89"/>
        <v>1.8230950257217538E-4</v>
      </c>
      <c r="AS69" s="5">
        <f t="shared" si="90"/>
        <v>3.2149118402579929E-4</v>
      </c>
      <c r="AT69" s="5">
        <f t="shared" si="91"/>
        <v>2.8346460263472027E-4</v>
      </c>
      <c r="AU69" s="5">
        <f t="shared" si="92"/>
        <v>1.6662391783328373E-4</v>
      </c>
      <c r="AV69" s="5">
        <f t="shared" si="93"/>
        <v>7.3457663856595412E-5</v>
      </c>
      <c r="AW69" s="5">
        <f t="shared" si="94"/>
        <v>9.8133704915759521E-7</v>
      </c>
      <c r="AX69" s="5">
        <f t="shared" si="95"/>
        <v>3.3048085725339163E-3</v>
      </c>
      <c r="AY69" s="5">
        <f t="shared" si="96"/>
        <v>2.555526403424256E-3</v>
      </c>
      <c r="AZ69" s="5">
        <f t="shared" si="97"/>
        <v>9.8806255419374802E-4</v>
      </c>
      <c r="BA69" s="5">
        <f t="shared" si="98"/>
        <v>2.54681412458827E-4</v>
      </c>
      <c r="BB69" s="5">
        <f t="shared" si="99"/>
        <v>4.9234702987720184E-5</v>
      </c>
      <c r="BC69" s="5">
        <f t="shared" si="100"/>
        <v>7.6143946427371365E-6</v>
      </c>
      <c r="BD69" s="5">
        <f t="shared" si="101"/>
        <v>2.3495901865057008E-5</v>
      </c>
      <c r="BE69" s="5">
        <f t="shared" si="102"/>
        <v>4.1433524878170754E-5</v>
      </c>
      <c r="BF69" s="5">
        <f t="shared" si="103"/>
        <v>3.6532689693923156E-5</v>
      </c>
      <c r="BG69" s="5">
        <f t="shared" si="104"/>
        <v>2.1474356336594344E-5</v>
      </c>
      <c r="BH69" s="5">
        <f t="shared" si="105"/>
        <v>9.467164557303396E-6</v>
      </c>
      <c r="BI69" s="5">
        <f t="shared" si="106"/>
        <v>3.3389482171282889E-6</v>
      </c>
      <c r="BJ69" s="8">
        <f t="shared" si="107"/>
        <v>0.60758138252242877</v>
      </c>
      <c r="BK69" s="8">
        <f t="shared" si="108"/>
        <v>0.23243695614087823</v>
      </c>
      <c r="BL69" s="8">
        <f t="shared" si="109"/>
        <v>0.1541258450379365</v>
      </c>
      <c r="BM69" s="8">
        <f t="shared" si="110"/>
        <v>0.46325618951928865</v>
      </c>
      <c r="BN69" s="8">
        <f t="shared" si="111"/>
        <v>0.53443122100661711</v>
      </c>
    </row>
    <row r="70" spans="1:66" x14ac:dyDescent="0.25">
      <c r="A70" t="s">
        <v>122</v>
      </c>
      <c r="B70" t="s">
        <v>131</v>
      </c>
      <c r="C70" t="s">
        <v>126</v>
      </c>
      <c r="D70" t="s">
        <v>494</v>
      </c>
      <c r="E70">
        <f>VLOOKUP(A70,home!$A$2:$E$405,3,FALSE)</f>
        <v>1.36912751677852</v>
      </c>
      <c r="F70">
        <f>VLOOKUP(B70,home!$B$2:$E$405,3,FALSE)</f>
        <v>0.85</v>
      </c>
      <c r="G70">
        <f>VLOOKUP(C70,away!$B$2:$E$405,4,FALSE)</f>
        <v>0.61</v>
      </c>
      <c r="H70">
        <f>VLOOKUP(A70,away!$A$2:$E$405,3,FALSE)</f>
        <v>1.1610738255033599</v>
      </c>
      <c r="I70">
        <f>VLOOKUP(C70,away!$B$2:$E$405,3,FALSE)</f>
        <v>0.85</v>
      </c>
      <c r="J70">
        <f>VLOOKUP(B70,home!$B$2:$E$405,4,FALSE)</f>
        <v>0.72</v>
      </c>
      <c r="K70" s="3">
        <f t="shared" si="56"/>
        <v>0.70989261744966259</v>
      </c>
      <c r="L70" s="3">
        <f t="shared" si="57"/>
        <v>0.71057718120805624</v>
      </c>
      <c r="M70" s="5">
        <f t="shared" si="58"/>
        <v>0.24160048664661413</v>
      </c>
      <c r="N70" s="5">
        <f t="shared" si="59"/>
        <v>0.17151040184267718</v>
      </c>
      <c r="O70" s="5">
        <f t="shared" si="60"/>
        <v>0.17167579277984568</v>
      </c>
      <c r="P70" s="5">
        <f t="shared" si="61"/>
        <v>0.12187137788923055</v>
      </c>
      <c r="Q70" s="5">
        <f t="shared" si="62"/>
        <v>6.0876984041970755E-2</v>
      </c>
      <c r="R70" s="5">
        <f t="shared" si="63"/>
        <v>6.0994450457580562E-2</v>
      </c>
      <c r="S70" s="5">
        <f t="shared" si="64"/>
        <v>1.5369001274347991E-2</v>
      </c>
      <c r="T70" s="5">
        <f t="shared" si="65"/>
        <v>4.3257795720991393E-2</v>
      </c>
      <c r="U70" s="5">
        <f t="shared" si="66"/>
        <v>4.3299510085235637E-2</v>
      </c>
      <c r="V70" s="5">
        <f t="shared" si="67"/>
        <v>8.61404336502298E-4</v>
      </c>
      <c r="W70" s="5">
        <f t="shared" si="68"/>
        <v>1.4405373847998658E-2</v>
      </c>
      <c r="X70" s="5">
        <f t="shared" si="69"/>
        <v>1.0236129943159136E-2</v>
      </c>
      <c r="Y70" s="5">
        <f t="shared" si="70"/>
        <v>3.6367801807446996E-3</v>
      </c>
      <c r="Z70" s="5">
        <f t="shared" si="71"/>
        <v>1.4447088225160677E-2</v>
      </c>
      <c r="AA70" s="5">
        <f t="shared" si="72"/>
        <v>1.0255881274685514E-2</v>
      </c>
      <c r="AB70" s="5">
        <f t="shared" si="73"/>
        <v>3.64028720116974E-3</v>
      </c>
      <c r="AC70" s="5">
        <f t="shared" si="74"/>
        <v>2.7157575008025306E-5</v>
      </c>
      <c r="AD70" s="5">
        <f t="shared" si="75"/>
        <v>2.5565671365741704E-3</v>
      </c>
      <c r="AE70" s="5">
        <f t="shared" si="76"/>
        <v>1.8166382694760257E-3</v>
      </c>
      <c r="AF70" s="5">
        <f t="shared" si="77"/>
        <v>6.4543085039947773E-4</v>
      </c>
      <c r="AG70" s="5">
        <f t="shared" si="78"/>
        <v>1.5287614478052652E-4</v>
      </c>
      <c r="AH70" s="5">
        <f t="shared" si="79"/>
        <v>2.5664428069246932E-3</v>
      </c>
      <c r="AI70" s="5">
        <f t="shared" si="80"/>
        <v>1.8218988017426295E-3</v>
      </c>
      <c r="AJ70" s="5">
        <f t="shared" si="81"/>
        <v>6.4667625454873951E-4</v>
      </c>
      <c r="AK70" s="5">
        <f t="shared" si="82"/>
        <v>1.5302356632804971E-4</v>
      </c>
      <c r="AL70" s="5">
        <f t="shared" si="83"/>
        <v>5.479676191545554E-7</v>
      </c>
      <c r="AM70" s="5">
        <f t="shared" si="84"/>
        <v>3.6297762725368547E-4</v>
      </c>
      <c r="AN70" s="5">
        <f t="shared" si="85"/>
        <v>2.5792361921551232E-4</v>
      </c>
      <c r="AO70" s="5">
        <f t="shared" si="86"/>
        <v>9.1637319154569394E-5</v>
      </c>
      <c r="AP70" s="5">
        <f t="shared" si="87"/>
        <v>2.1705129312772312E-5</v>
      </c>
      <c r="AQ70" s="5">
        <f t="shared" si="88"/>
        <v>3.8557924012065255E-6</v>
      </c>
      <c r="AR70" s="5">
        <f t="shared" si="89"/>
        <v>3.6473113909524821E-4</v>
      </c>
      <c r="AS70" s="5">
        <f t="shared" si="90"/>
        <v>2.5891994299772275E-4</v>
      </c>
      <c r="AT70" s="5">
        <f t="shared" si="91"/>
        <v>9.1902678022285386E-5</v>
      </c>
      <c r="AU70" s="5">
        <f t="shared" si="92"/>
        <v>2.1747010883957927E-5</v>
      </c>
      <c r="AV70" s="5">
        <f t="shared" si="93"/>
        <v>3.8595106195297968E-6</v>
      </c>
      <c r="AW70" s="5">
        <f t="shared" si="94"/>
        <v>7.6781450365029982E-9</v>
      </c>
      <c r="AX70" s="5">
        <f t="shared" si="95"/>
        <v>4.2945856314464456E-5</v>
      </c>
      <c r="AY70" s="5">
        <f t="shared" si="96"/>
        <v>3.0516345524498353E-5</v>
      </c>
      <c r="AZ70" s="5">
        <f t="shared" si="97"/>
        <v>1.0842109391784562E-5</v>
      </c>
      <c r="BA70" s="5">
        <f t="shared" si="98"/>
        <v>2.5680518433212219E-6</v>
      </c>
      <c r="BB70" s="5">
        <f t="shared" si="99"/>
        <v>4.5619976000583669E-7</v>
      </c>
      <c r="BC70" s="5">
        <f t="shared" si="100"/>
        <v>6.4833027906547865E-8</v>
      </c>
      <c r="BD70" s="5">
        <f t="shared" si="101"/>
        <v>4.3194937452850793E-5</v>
      </c>
      <c r="BE70" s="5">
        <f t="shared" si="102"/>
        <v>3.0663767208978714E-5</v>
      </c>
      <c r="BF70" s="5">
        <f t="shared" si="103"/>
        <v>1.0883990982424513E-5</v>
      </c>
      <c r="BG70" s="5">
        <f t="shared" si="104"/>
        <v>2.5754882822706217E-6</v>
      </c>
      <c r="BH70" s="5">
        <f t="shared" si="105"/>
        <v>4.5708002947800665E-7</v>
      </c>
      <c r="BI70" s="5">
        <f t="shared" si="106"/>
        <v>6.4895547702022229E-8</v>
      </c>
      <c r="BJ70" s="8">
        <f t="shared" si="107"/>
        <v>0.30992047086197178</v>
      </c>
      <c r="BK70" s="8">
        <f t="shared" si="108"/>
        <v>0.37976049203484663</v>
      </c>
      <c r="BL70" s="8">
        <f t="shared" si="109"/>
        <v>0.29588296366918376</v>
      </c>
      <c r="BM70" s="8">
        <f t="shared" si="110"/>
        <v>0.17145101246586439</v>
      </c>
      <c r="BN70" s="8">
        <f t="shared" si="111"/>
        <v>0.82852949365791884</v>
      </c>
    </row>
    <row r="71" spans="1:66" x14ac:dyDescent="0.25">
      <c r="A71" t="s">
        <v>122</v>
      </c>
      <c r="B71" t="s">
        <v>133</v>
      </c>
      <c r="C71" t="s">
        <v>141</v>
      </c>
      <c r="D71" t="s">
        <v>494</v>
      </c>
      <c r="E71">
        <f>VLOOKUP(A71,home!$A$2:$E$405,3,FALSE)</f>
        <v>1.36912751677852</v>
      </c>
      <c r="F71">
        <f>VLOOKUP(B71,home!$B$2:$E$405,3,FALSE)</f>
        <v>0.51</v>
      </c>
      <c r="G71">
        <f>VLOOKUP(C71,away!$B$2:$E$405,4,FALSE)</f>
        <v>1.1000000000000001</v>
      </c>
      <c r="H71">
        <f>VLOOKUP(A71,away!$A$2:$E$405,3,FALSE)</f>
        <v>1.1610738255033599</v>
      </c>
      <c r="I71">
        <f>VLOOKUP(C71,away!$B$2:$E$405,3,FALSE)</f>
        <v>0.55000000000000004</v>
      </c>
      <c r="J71">
        <f>VLOOKUP(B71,home!$B$2:$E$405,4,FALSE)</f>
        <v>1.33</v>
      </c>
      <c r="K71" s="3">
        <f t="shared" si="56"/>
        <v>0.7680805369127498</v>
      </c>
      <c r="L71" s="3">
        <f t="shared" si="57"/>
        <v>0.84932550335570789</v>
      </c>
      <c r="M71" s="5">
        <f t="shared" si="58"/>
        <v>0.19841270670928976</v>
      </c>
      <c r="N71" s="5">
        <f t="shared" si="59"/>
        <v>0.15239693829958326</v>
      </c>
      <c r="O71" s="5">
        <f t="shared" si="60"/>
        <v>0.16851697199803597</v>
      </c>
      <c r="P71" s="5">
        <f t="shared" si="61"/>
        <v>0.1294346063311623</v>
      </c>
      <c r="Q71" s="5">
        <f t="shared" si="62"/>
        <v>5.8526561096501541E-2</v>
      </c>
      <c r="R71" s="5">
        <f t="shared" si="63"/>
        <v>7.1562881033105805E-2</v>
      </c>
      <c r="S71" s="5">
        <f t="shared" si="64"/>
        <v>2.1109178935613194E-2</v>
      </c>
      <c r="T71" s="5">
        <f t="shared" si="65"/>
        <v>4.9708100962964762E-2</v>
      </c>
      <c r="U71" s="5">
        <f t="shared" si="66"/>
        <v>5.4966056086931156E-2</v>
      </c>
      <c r="V71" s="5">
        <f t="shared" si="67"/>
        <v>1.5300645647035136E-3</v>
      </c>
      <c r="W71" s="5">
        <f t="shared" si="68"/>
        <v>1.4984370823552588E-2</v>
      </c>
      <c r="X71" s="5">
        <f t="shared" si="69"/>
        <v>1.2726608292182385E-2</v>
      </c>
      <c r="Y71" s="5">
        <f t="shared" si="70"/>
        <v>5.4045164968843642E-3</v>
      </c>
      <c r="Z71" s="5">
        <f t="shared" si="71"/>
        <v>2.0260059985009078E-2</v>
      </c>
      <c r="AA71" s="5">
        <f t="shared" si="72"/>
        <v>1.5561357751170294E-2</v>
      </c>
      <c r="AB71" s="5">
        <f t="shared" si="73"/>
        <v>5.9761880083051286E-3</v>
      </c>
      <c r="AC71" s="5">
        <f t="shared" si="74"/>
        <v>6.2383638338442383E-5</v>
      </c>
      <c r="AD71" s="5">
        <f t="shared" si="75"/>
        <v>2.8773008968635029E-3</v>
      </c>
      <c r="AE71" s="5">
        <f t="shared" si="76"/>
        <v>2.4437650325344245E-3</v>
      </c>
      <c r="AF71" s="5">
        <f t="shared" si="77"/>
        <v>1.0377759831701888E-3</v>
      </c>
      <c r="AG71" s="5">
        <f t="shared" si="78"/>
        <v>2.9380320309216177E-4</v>
      </c>
      <c r="AH71" s="5">
        <f t="shared" si="79"/>
        <v>4.3018464111961672E-3</v>
      </c>
      <c r="AI71" s="5">
        <f t="shared" si="80"/>
        <v>3.3041645012277386E-3</v>
      </c>
      <c r="AJ71" s="5">
        <f t="shared" si="81"/>
        <v>1.2689322220755246E-3</v>
      </c>
      <c r="AK71" s="5">
        <f t="shared" si="82"/>
        <v>3.2488071414588592E-4</v>
      </c>
      <c r="AL71" s="5">
        <f t="shared" si="83"/>
        <v>1.6278396285723051E-6</v>
      </c>
      <c r="AM71" s="5">
        <f t="shared" si="84"/>
        <v>4.4199976354449135E-4</v>
      </c>
      <c r="AN71" s="5">
        <f t="shared" si="85"/>
        <v>3.7540167165552897E-4</v>
      </c>
      <c r="AO71" s="5">
        <f t="shared" si="86"/>
        <v>1.5941910686970314E-4</v>
      </c>
      <c r="AP71" s="5">
        <f t="shared" si="87"/>
        <v>4.5132904395542676E-5</v>
      </c>
      <c r="AQ71" s="5">
        <f t="shared" si="88"/>
        <v>9.5831316859123301E-6</v>
      </c>
      <c r="AR71" s="5">
        <f t="shared" si="89"/>
        <v>7.3073357370962626E-4</v>
      </c>
      <c r="AS71" s="5">
        <f t="shared" si="90"/>
        <v>5.6126223563506222E-4</v>
      </c>
      <c r="AT71" s="5">
        <f t="shared" si="91"/>
        <v>2.155472996477144E-4</v>
      </c>
      <c r="AU71" s="5">
        <f t="shared" si="92"/>
        <v>5.518589521450329E-5</v>
      </c>
      <c r="AV71" s="5">
        <f t="shared" si="93"/>
        <v>1.0596803006591607E-5</v>
      </c>
      <c r="AW71" s="5">
        <f t="shared" si="94"/>
        <v>2.9497828175786645E-8</v>
      </c>
      <c r="AX71" s="5">
        <f t="shared" si="95"/>
        <v>5.6581902616426886E-5</v>
      </c>
      <c r="AY71" s="5">
        <f t="shared" si="96"/>
        <v>4.8056452920520406E-5</v>
      </c>
      <c r="AZ71" s="5">
        <f t="shared" si="97"/>
        <v>2.0407785533105434E-5</v>
      </c>
      <c r="BA71" s="5">
        <f t="shared" si="98"/>
        <v>5.7776175734267035E-6</v>
      </c>
      <c r="BB71" s="5">
        <f t="shared" si="99"/>
        <v>1.2267694884368544E-6</v>
      </c>
      <c r="BC71" s="5">
        <f t="shared" si="100"/>
        <v>2.0838532265361117E-7</v>
      </c>
      <c r="BD71" s="5">
        <f t="shared" si="101"/>
        <v>1.0343844338497391E-4</v>
      </c>
      <c r="BE71" s="5">
        <f t="shared" si="102"/>
        <v>7.9449055132549843E-5</v>
      </c>
      <c r="BF71" s="5">
        <f t="shared" si="103"/>
        <v>3.0511636461709765E-5</v>
      </c>
      <c r="BG71" s="5">
        <f t="shared" si="104"/>
        <v>7.8117980385322249E-6</v>
      </c>
      <c r="BH71" s="5">
        <f t="shared" si="105"/>
        <v>1.5000225079224488E-6</v>
      </c>
      <c r="BI71" s="5">
        <f t="shared" si="106"/>
        <v>2.3042761865325687E-7</v>
      </c>
      <c r="BJ71" s="8">
        <f t="shared" si="107"/>
        <v>0.30156353657893475</v>
      </c>
      <c r="BK71" s="8">
        <f t="shared" si="108"/>
        <v>0.35059862447165629</v>
      </c>
      <c r="BL71" s="8">
        <f t="shared" si="109"/>
        <v>0.32757954591655158</v>
      </c>
      <c r="BM71" s="8">
        <f t="shared" si="110"/>
        <v>0.22110307452938083</v>
      </c>
      <c r="BN71" s="8">
        <f t="shared" si="111"/>
        <v>0.77885066546767867</v>
      </c>
    </row>
    <row r="72" spans="1:66" x14ac:dyDescent="0.25">
      <c r="A72" t="s">
        <v>122</v>
      </c>
      <c r="B72" t="s">
        <v>135</v>
      </c>
      <c r="C72" t="s">
        <v>139</v>
      </c>
      <c r="D72" t="s">
        <v>494</v>
      </c>
      <c r="E72">
        <f>VLOOKUP(A72,home!$A$2:$E$405,3,FALSE)</f>
        <v>1.36912751677852</v>
      </c>
      <c r="F72">
        <f>VLOOKUP(B72,home!$B$2:$E$405,3,FALSE)</f>
        <v>0.6</v>
      </c>
      <c r="G72">
        <f>VLOOKUP(C72,away!$B$2:$E$405,4,FALSE)</f>
        <v>0.89</v>
      </c>
      <c r="H72">
        <f>VLOOKUP(A72,away!$A$2:$E$405,3,FALSE)</f>
        <v>1.1610738255033599</v>
      </c>
      <c r="I72">
        <f>VLOOKUP(C72,away!$B$2:$E$405,3,FALSE)</f>
        <v>1.04</v>
      </c>
      <c r="J72">
        <f>VLOOKUP(B72,home!$B$2:$E$405,4,FALSE)</f>
        <v>1.1000000000000001</v>
      </c>
      <c r="K72" s="3">
        <f t="shared" si="56"/>
        <v>0.73111409395972971</v>
      </c>
      <c r="L72" s="3">
        <f t="shared" si="57"/>
        <v>1.328268456375844</v>
      </c>
      <c r="M72" s="5">
        <f t="shared" si="58"/>
        <v>0.12753269060629954</v>
      </c>
      <c r="N72" s="5">
        <f t="shared" si="59"/>
        <v>9.3240947542871225E-2</v>
      </c>
      <c r="O72" s="5">
        <f t="shared" si="60"/>
        <v>0.16939765008908761</v>
      </c>
      <c r="P72" s="5">
        <f t="shared" si="61"/>
        <v>0.12384900946379063</v>
      </c>
      <c r="Q72" s="5">
        <f t="shared" si="62"/>
        <v>3.4084885441376486E-2</v>
      </c>
      <c r="R72" s="5">
        <f t="shared" si="63"/>
        <v>0.1125027775987639</v>
      </c>
      <c r="S72" s="5">
        <f t="shared" si="64"/>
        <v>3.0067932136147606E-2</v>
      </c>
      <c r="T72" s="5">
        <f t="shared" si="65"/>
        <v>4.5273878170964628E-2</v>
      </c>
      <c r="U72" s="5">
        <f t="shared" si="66"/>
        <v>8.2252366312073236E-2</v>
      </c>
      <c r="V72" s="5">
        <f t="shared" si="67"/>
        <v>3.2443826267277913E-3</v>
      </c>
      <c r="W72" s="5">
        <f t="shared" si="68"/>
        <v>8.3066467123977181E-3</v>
      </c>
      <c r="X72" s="5">
        <f t="shared" si="69"/>
        <v>1.1033456806335997E-2</v>
      </c>
      <c r="Y72" s="5">
        <f t="shared" si="70"/>
        <v>7.3276963203207325E-3</v>
      </c>
      <c r="Z72" s="5">
        <f t="shared" si="71"/>
        <v>4.9811296913035007E-2</v>
      </c>
      <c r="AA72" s="5">
        <f t="shared" si="72"/>
        <v>3.641774121153267E-2</v>
      </c>
      <c r="AB72" s="5">
        <f t="shared" si="73"/>
        <v>1.3312761934964808E-2</v>
      </c>
      <c r="AC72" s="5">
        <f t="shared" si="74"/>
        <v>1.9691694965204477E-4</v>
      </c>
      <c r="AD72" s="5">
        <f t="shared" si="75"/>
        <v>1.5182766212445558E-3</v>
      </c>
      <c r="AE72" s="5">
        <f t="shared" si="76"/>
        <v>2.0166789440520384E-3</v>
      </c>
      <c r="AF72" s="5">
        <f t="shared" si="77"/>
        <v>1.3393455140108341E-3</v>
      </c>
      <c r="AG72" s="5">
        <f t="shared" si="78"/>
        <v>5.9300346614969419E-4</v>
      </c>
      <c r="AH72" s="5">
        <f t="shared" si="79"/>
        <v>1.6540693615188961E-2</v>
      </c>
      <c r="AI72" s="5">
        <f t="shared" si="80"/>
        <v>1.2093134225934363E-2</v>
      </c>
      <c r="AJ72" s="5">
        <f t="shared" si="81"/>
        <v>4.420730436363699E-3</v>
      </c>
      <c r="AK72" s="5">
        <f t="shared" si="82"/>
        <v>1.0773527758740822E-3</v>
      </c>
      <c r="AL72" s="5">
        <f t="shared" si="83"/>
        <v>7.6491663572985802E-6</v>
      </c>
      <c r="AM72" s="5">
        <f t="shared" si="84"/>
        <v>2.2200668726429069E-4</v>
      </c>
      <c r="AN72" s="5">
        <f t="shared" si="85"/>
        <v>2.9488447979765417E-4</v>
      </c>
      <c r="AO72" s="5">
        <f t="shared" si="86"/>
        <v>1.9584287639501195E-4</v>
      </c>
      <c r="AP72" s="5">
        <f t="shared" si="87"/>
        <v>8.6710638373802592E-5</v>
      </c>
      <c r="AQ72" s="5">
        <f t="shared" si="88"/>
        <v>2.8793751446033694E-5</v>
      </c>
      <c r="AR72" s="5">
        <f t="shared" si="89"/>
        <v>4.3940963151265638E-3</v>
      </c>
      <c r="AS72" s="5">
        <f t="shared" si="90"/>
        <v>3.2125857462055448E-3</v>
      </c>
      <c r="AT72" s="5">
        <f t="shared" si="91"/>
        <v>1.1743833585525045E-3</v>
      </c>
      <c r="AU72" s="5">
        <f t="shared" si="92"/>
        <v>2.8620274171649958E-4</v>
      </c>
      <c r="AV72" s="5">
        <f t="shared" si="93"/>
        <v>5.2311714549712268E-5</v>
      </c>
      <c r="AW72" s="5">
        <f t="shared" si="94"/>
        <v>2.0633961728894114E-7</v>
      </c>
      <c r="AX72" s="5">
        <f t="shared" si="95"/>
        <v>2.7052036335372155E-5</v>
      </c>
      <c r="AY72" s="5">
        <f t="shared" si="96"/>
        <v>3.5932366545008017E-5</v>
      </c>
      <c r="AZ72" s="5">
        <f t="shared" si="97"/>
        <v>2.3863914522334412E-5</v>
      </c>
      <c r="BA72" s="5">
        <f t="shared" si="98"/>
        <v>1.0565894968555407E-5</v>
      </c>
      <c r="BB72" s="5">
        <f t="shared" si="99"/>
        <v>3.5085862500280961E-6</v>
      </c>
      <c r="BC72" s="5">
        <f t="shared" si="100"/>
        <v>9.3206888847726616E-7</v>
      </c>
      <c r="BD72" s="5">
        <f t="shared" si="101"/>
        <v>9.727565882766575E-4</v>
      </c>
      <c r="BE72" s="5">
        <f t="shared" si="102"/>
        <v>7.1119605168124629E-4</v>
      </c>
      <c r="BF72" s="5">
        <f t="shared" si="103"/>
        <v>2.599827284763357E-4</v>
      </c>
      <c r="BG72" s="5">
        <f t="shared" si="104"/>
        <v>6.335901232505153E-5</v>
      </c>
      <c r="BH72" s="5">
        <f t="shared" si="105"/>
        <v>1.1580666722553347E-5</v>
      </c>
      <c r="BI72" s="5">
        <f t="shared" si="106"/>
        <v>1.6933577316618371E-6</v>
      </c>
      <c r="BJ72" s="8">
        <f t="shared" si="107"/>
        <v>0.2056649088405105</v>
      </c>
      <c r="BK72" s="8">
        <f t="shared" si="108"/>
        <v>0.28493451331552</v>
      </c>
      <c r="BL72" s="8">
        <f t="shared" si="109"/>
        <v>0.45915535648114769</v>
      </c>
      <c r="BM72" s="8">
        <f t="shared" si="110"/>
        <v>0.33892238878109604</v>
      </c>
      <c r="BN72" s="8">
        <f t="shared" si="111"/>
        <v>0.66060796074218942</v>
      </c>
    </row>
    <row r="73" spans="1:66" x14ac:dyDescent="0.25">
      <c r="A73" t="s">
        <v>122</v>
      </c>
      <c r="B73" t="s">
        <v>138</v>
      </c>
      <c r="C73" t="s">
        <v>142</v>
      </c>
      <c r="D73" t="s">
        <v>494</v>
      </c>
      <c r="E73">
        <f>VLOOKUP(A73,home!$A$2:$E$405,3,FALSE)</f>
        <v>1.36912751677852</v>
      </c>
      <c r="F73">
        <f>VLOOKUP(B73,home!$B$2:$E$405,3,FALSE)</f>
        <v>0.96</v>
      </c>
      <c r="G73">
        <f>VLOOKUP(C73,away!$B$2:$E$405,4,FALSE)</f>
        <v>0.9</v>
      </c>
      <c r="H73">
        <f>VLOOKUP(A73,away!$A$2:$E$405,3,FALSE)</f>
        <v>1.1610738255033599</v>
      </c>
      <c r="I73">
        <f>VLOOKUP(C73,away!$B$2:$E$405,3,FALSE)</f>
        <v>0.73</v>
      </c>
      <c r="J73">
        <f>VLOOKUP(B73,home!$B$2:$E$405,4,FALSE)</f>
        <v>0.99</v>
      </c>
      <c r="K73" s="3">
        <f t="shared" si="56"/>
        <v>1.1829261744966411</v>
      </c>
      <c r="L73" s="3">
        <f t="shared" si="57"/>
        <v>0.83910805369127817</v>
      </c>
      <c r="M73" s="5">
        <f t="shared" si="58"/>
        <v>0.13238588787750746</v>
      </c>
      <c r="N73" s="5">
        <f t="shared" si="59"/>
        <v>0.15660273190428117</v>
      </c>
      <c r="O73" s="5">
        <f t="shared" si="60"/>
        <v>0.11108606471308706</v>
      </c>
      <c r="P73" s="5">
        <f t="shared" si="61"/>
        <v>0.13140661357093839</v>
      </c>
      <c r="Q73" s="5">
        <f t="shared" si="62"/>
        <v>9.2624735283627233E-2</v>
      </c>
      <c r="R73" s="5">
        <f t="shared" si="63"/>
        <v>4.660660577681093E-2</v>
      </c>
      <c r="S73" s="5">
        <f t="shared" si="64"/>
        <v>3.2608645768496106E-2</v>
      </c>
      <c r="T73" s="5">
        <f t="shared" si="65"/>
        <v>7.7722161347514293E-2</v>
      </c>
      <c r="U73" s="5">
        <f t="shared" si="66"/>
        <v>5.5132173877836012E-2</v>
      </c>
      <c r="V73" s="5">
        <f t="shared" si="67"/>
        <v>3.5963817445365579E-3</v>
      </c>
      <c r="W73" s="5">
        <f t="shared" si="68"/>
        <v>3.652274125760839E-2</v>
      </c>
      <c r="X73" s="5">
        <f t="shared" si="69"/>
        <v>3.0646526332141918E-2</v>
      </c>
      <c r="Y73" s="5">
        <f t="shared" si="70"/>
        <v>1.2857873531481058E-2</v>
      </c>
      <c r="Z73" s="5">
        <f t="shared" si="71"/>
        <v>1.3035992754178837E-2</v>
      </c>
      <c r="AA73" s="5">
        <f t="shared" si="72"/>
        <v>1.5420617039466704E-2</v>
      </c>
      <c r="AB73" s="5">
        <f t="shared" si="73"/>
        <v>9.1207257614370364E-3</v>
      </c>
      <c r="AC73" s="5">
        <f t="shared" si="74"/>
        <v>2.2311117981244153E-4</v>
      </c>
      <c r="AD73" s="5">
        <f t="shared" si="75"/>
        <v>1.0800926649498336E-2</v>
      </c>
      <c r="AE73" s="5">
        <f t="shared" si="76"/>
        <v>9.0631445389228061E-3</v>
      </c>
      <c r="AF73" s="5">
        <f t="shared" si="77"/>
        <v>3.8024787871891266E-3</v>
      </c>
      <c r="AG73" s="5">
        <f t="shared" si="78"/>
        <v>1.0635635247735469E-3</v>
      </c>
      <c r="AH73" s="5">
        <f t="shared" si="79"/>
        <v>2.7346516269731516E-3</v>
      </c>
      <c r="AI73" s="5">
        <f t="shared" si="80"/>
        <v>3.2348909876763659E-3</v>
      </c>
      <c r="AJ73" s="5">
        <f t="shared" si="81"/>
        <v>1.9133186104828327E-3</v>
      </c>
      <c r="AK73" s="5">
        <f t="shared" si="82"/>
        <v>7.544382214972284E-4</v>
      </c>
      <c r="AL73" s="5">
        <f t="shared" si="83"/>
        <v>8.8584319851665564E-6</v>
      </c>
      <c r="AM73" s="5">
        <f t="shared" si="84"/>
        <v>2.5553397685019758E-3</v>
      </c>
      <c r="AN73" s="5">
        <f t="shared" si="85"/>
        <v>2.1442061796676142E-3</v>
      </c>
      <c r="AO73" s="5">
        <f t="shared" si="86"/>
        <v>8.9961033706685144E-4</v>
      </c>
      <c r="AP73" s="5">
        <f t="shared" si="87"/>
        <v>2.5162342633890686E-4</v>
      </c>
      <c r="AQ73" s="5">
        <f t="shared" si="88"/>
        <v>5.2784810884592696E-5</v>
      </c>
      <c r="AR73" s="5">
        <f t="shared" si="89"/>
        <v>4.5893364084662584E-4</v>
      </c>
      <c r="AS73" s="5">
        <f t="shared" si="90"/>
        <v>5.4288461611451454E-4</v>
      </c>
      <c r="AT73" s="5">
        <f t="shared" si="91"/>
        <v>3.2109621106671021E-4</v>
      </c>
      <c r="AU73" s="5">
        <f t="shared" si="92"/>
        <v>1.2661103753416978E-4</v>
      </c>
      <c r="AV73" s="5">
        <f t="shared" si="93"/>
        <v>3.7442877569836534E-5</v>
      </c>
      <c r="AW73" s="5">
        <f t="shared" si="94"/>
        <v>2.4424736389582532E-7</v>
      </c>
      <c r="AX73" s="5">
        <f t="shared" si="95"/>
        <v>5.0379638281552921E-4</v>
      </c>
      <c r="AY73" s="5">
        <f t="shared" si="96"/>
        <v>4.2273960224104473E-4</v>
      </c>
      <c r="AZ73" s="5">
        <f t="shared" si="97"/>
        <v>1.7736210242735409E-4</v>
      </c>
      <c r="BA73" s="5">
        <f t="shared" si="98"/>
        <v>4.9608656188803411E-5</v>
      </c>
      <c r="BB73" s="5">
        <f t="shared" si="99"/>
        <v>1.0406755735206652E-5</v>
      </c>
      <c r="BC73" s="5">
        <f t="shared" si="100"/>
        <v>1.7464785100419604E-6</v>
      </c>
      <c r="BD73" s="5">
        <f t="shared" si="101"/>
        <v>6.4182485690710675E-5</v>
      </c>
      <c r="BE73" s="5">
        <f t="shared" si="102"/>
        <v>7.5923142267797787E-5</v>
      </c>
      <c r="BF73" s="5">
        <f t="shared" si="103"/>
        <v>4.4905736119305151E-5</v>
      </c>
      <c r="BG73" s="5">
        <f t="shared" si="104"/>
        <v>1.7706723546855086E-5</v>
      </c>
      <c r="BH73" s="5">
        <f t="shared" si="105"/>
        <v>5.2364366870377219E-6</v>
      </c>
      <c r="BI73" s="5">
        <f t="shared" si="106"/>
        <v>1.2388636036382784E-6</v>
      </c>
      <c r="BJ73" s="8">
        <f t="shared" si="107"/>
        <v>0.43877610765741581</v>
      </c>
      <c r="BK73" s="8">
        <f t="shared" si="108"/>
        <v>0.30065223817551717</v>
      </c>
      <c r="BL73" s="8">
        <f t="shared" si="109"/>
        <v>0.24769964838631456</v>
      </c>
      <c r="BM73" s="8">
        <f t="shared" si="110"/>
        <v>0.32902885249229696</v>
      </c>
      <c r="BN73" s="8">
        <f t="shared" si="111"/>
        <v>0.67071263912625234</v>
      </c>
    </row>
    <row r="74" spans="1:66" x14ac:dyDescent="0.25">
      <c r="A74" t="s">
        <v>122</v>
      </c>
      <c r="B74" t="s">
        <v>144</v>
      </c>
      <c r="C74" t="s">
        <v>140</v>
      </c>
      <c r="D74" t="s">
        <v>494</v>
      </c>
      <c r="E74">
        <f>VLOOKUP(A74,home!$A$2:$E$405,3,FALSE)</f>
        <v>1.36912751677852</v>
      </c>
      <c r="F74">
        <f>VLOOKUP(B74,home!$B$2:$E$405,3,FALSE)</f>
        <v>1.1000000000000001</v>
      </c>
      <c r="G74">
        <f>VLOOKUP(C74,away!$B$2:$E$405,4,FALSE)</f>
        <v>0.67</v>
      </c>
      <c r="H74">
        <f>VLOOKUP(A74,away!$A$2:$E$405,3,FALSE)</f>
        <v>1.1610738255033599</v>
      </c>
      <c r="I74">
        <f>VLOOKUP(C74,away!$B$2:$E$405,3,FALSE)</f>
        <v>0.67</v>
      </c>
      <c r="J74">
        <f>VLOOKUP(B74,home!$B$2:$E$405,4,FALSE)</f>
        <v>1.6</v>
      </c>
      <c r="K74" s="3">
        <f t="shared" si="56"/>
        <v>1.0090469798657693</v>
      </c>
      <c r="L74" s="3">
        <f t="shared" si="57"/>
        <v>1.2446711409396021</v>
      </c>
      <c r="M74" s="5">
        <f t="shared" si="58"/>
        <v>0.10500806515175065</v>
      </c>
      <c r="N74" s="5">
        <f t="shared" si="59"/>
        <v>0.10595807100292193</v>
      </c>
      <c r="O74" s="5">
        <f t="shared" si="60"/>
        <v>0.13070050826028956</v>
      </c>
      <c r="P74" s="5">
        <f t="shared" si="61"/>
        <v>0.13188295312696621</v>
      </c>
      <c r="Q74" s="5">
        <f t="shared" si="62"/>
        <v>5.3458335768950545E-2</v>
      </c>
      <c r="R74" s="5">
        <f t="shared" si="63"/>
        <v>8.1339575368860259E-2</v>
      </c>
      <c r="S74" s="5">
        <f t="shared" si="64"/>
        <v>4.1408993919548463E-2</v>
      </c>
      <c r="T74" s="5">
        <f t="shared" si="65"/>
        <v>6.6538047774272024E-2</v>
      </c>
      <c r="U74" s="5">
        <f t="shared" si="66"/>
        <v>8.2075452869512566E-2</v>
      </c>
      <c r="V74" s="5">
        <f t="shared" si="67"/>
        <v>5.7785406993205316E-3</v>
      </c>
      <c r="W74" s="5">
        <f t="shared" si="68"/>
        <v>1.7980657418769929E-2</v>
      </c>
      <c r="X74" s="5">
        <f t="shared" si="69"/>
        <v>2.238000538426449E-2</v>
      </c>
      <c r="Y74" s="5">
        <f t="shared" si="70"/>
        <v>1.3927873417933462E-2</v>
      </c>
      <c r="Z74" s="5">
        <f t="shared" si="71"/>
        <v>3.3747007359300675E-2</v>
      </c>
      <c r="AA74" s="5">
        <f t="shared" si="72"/>
        <v>3.4052315855410235E-2</v>
      </c>
      <c r="AB74" s="5">
        <f t="shared" si="73"/>
        <v>1.7180193235668471E-2</v>
      </c>
      <c r="AC74" s="5">
        <f t="shared" si="74"/>
        <v>4.5359076174853407E-4</v>
      </c>
      <c r="AD74" s="5">
        <f t="shared" si="75"/>
        <v>4.5358320161027078E-3</v>
      </c>
      <c r="AE74" s="5">
        <f t="shared" si="76"/>
        <v>5.645619210592933E-3</v>
      </c>
      <c r="AF74" s="5">
        <f t="shared" si="77"/>
        <v>3.5134696520796216E-3</v>
      </c>
      <c r="AG74" s="5">
        <f t="shared" si="78"/>
        <v>1.4577047601702028E-3</v>
      </c>
      <c r="AH74" s="5">
        <f t="shared" si="79"/>
        <v>1.0500981538299486E-2</v>
      </c>
      <c r="AI74" s="5">
        <f t="shared" si="80"/>
        <v>1.0595983706847296E-2</v>
      </c>
      <c r="AJ74" s="5">
        <f t="shared" si="81"/>
        <v>5.3459226790505809E-3</v>
      </c>
      <c r="AK74" s="5">
        <f t="shared" si="82"/>
        <v>1.798095711297304E-3</v>
      </c>
      <c r="AL74" s="5">
        <f t="shared" si="83"/>
        <v>2.2787159856362506E-5</v>
      </c>
      <c r="AM74" s="5">
        <f t="shared" si="84"/>
        <v>9.153735194053805E-4</v>
      </c>
      <c r="AN74" s="5">
        <f t="shared" si="85"/>
        <v>1.1393390027841939E-3</v>
      </c>
      <c r="AO74" s="5">
        <f t="shared" si="86"/>
        <v>7.0905118825619572E-4</v>
      </c>
      <c r="AP74" s="5">
        <f t="shared" si="87"/>
        <v>2.9417851715713984E-4</v>
      </c>
      <c r="AQ74" s="5">
        <f t="shared" si="88"/>
        <v>9.1538877647474434E-5</v>
      </c>
      <c r="AR74" s="5">
        <f t="shared" si="89"/>
        <v>2.6140537344521812E-3</v>
      </c>
      <c r="AS74" s="5">
        <f t="shared" si="90"/>
        <v>2.637703025955809E-3</v>
      </c>
      <c r="AT74" s="5">
        <f t="shared" si="91"/>
        <v>1.3307831360617548E-3</v>
      </c>
      <c r="AU74" s="5">
        <f t="shared" si="92"/>
        <v>4.4760756809980373E-4</v>
      </c>
      <c r="AV74" s="5">
        <f t="shared" si="93"/>
        <v>1.1291426618904212E-4</v>
      </c>
      <c r="AW74" s="5">
        <f t="shared" si="94"/>
        <v>7.9497542796947476E-7</v>
      </c>
      <c r="AX74" s="5">
        <f t="shared" si="95"/>
        <v>1.539424808675165E-4</v>
      </c>
      <c r="AY74" s="5">
        <f t="shared" si="96"/>
        <v>1.9160776330044463E-4</v>
      </c>
      <c r="AZ74" s="5">
        <f t="shared" si="97"/>
        <v>1.1924432668002485E-4</v>
      </c>
      <c r="BA74" s="5">
        <f t="shared" si="98"/>
        <v>4.947332404646704E-5</v>
      </c>
      <c r="BB74" s="5">
        <f t="shared" si="99"/>
        <v>1.5394504671747706E-5</v>
      </c>
      <c r="BC74" s="5">
        <f t="shared" si="100"/>
        <v>3.8322191387968463E-6</v>
      </c>
      <c r="BD74" s="5">
        <f t="shared" si="101"/>
        <v>5.4227287402300382E-4</v>
      </c>
      <c r="BE74" s="5">
        <f t="shared" si="102"/>
        <v>5.4717880579604279E-4</v>
      </c>
      <c r="BF74" s="5">
        <f t="shared" si="103"/>
        <v>2.760645607175276E-4</v>
      </c>
      <c r="BG74" s="5">
        <f t="shared" si="104"/>
        <v>9.2854037079997197E-5</v>
      </c>
      <c r="BH74" s="5">
        <f t="shared" si="105"/>
        <v>2.3423521420978825E-5</v>
      </c>
      <c r="BI74" s="5">
        <f t="shared" si="106"/>
        <v>4.7270867095319689E-6</v>
      </c>
      <c r="BJ74" s="8">
        <f t="shared" si="107"/>
        <v>0.2990785921300132</v>
      </c>
      <c r="BK74" s="8">
        <f t="shared" si="108"/>
        <v>0.28474653858249127</v>
      </c>
      <c r="BL74" s="8">
        <f t="shared" si="109"/>
        <v>0.38221861184174144</v>
      </c>
      <c r="BM74" s="8">
        <f t="shared" si="110"/>
        <v>0.391252428445935</v>
      </c>
      <c r="BN74" s="8">
        <f t="shared" si="111"/>
        <v>0.60834750867973919</v>
      </c>
    </row>
    <row r="75" spans="1:66" x14ac:dyDescent="0.25">
      <c r="A75" t="s">
        <v>122</v>
      </c>
      <c r="B75" t="s">
        <v>132</v>
      </c>
      <c r="C75" t="s">
        <v>134</v>
      </c>
      <c r="D75" t="s">
        <v>494</v>
      </c>
      <c r="E75">
        <f>VLOOKUP(A75,home!$A$2:$E$405,3,FALSE)</f>
        <v>1.36912751677852</v>
      </c>
      <c r="F75">
        <f>VLOOKUP(B75,home!$B$2:$E$405,3,FALSE)</f>
        <v>1.1000000000000001</v>
      </c>
      <c r="G75">
        <f>VLOOKUP(C75,away!$B$2:$E$405,4,FALSE)</f>
        <v>1.34</v>
      </c>
      <c r="H75">
        <f>VLOOKUP(A75,away!$A$2:$E$405,3,FALSE)</f>
        <v>1.1610738255033599</v>
      </c>
      <c r="I75">
        <f>VLOOKUP(C75,away!$B$2:$E$405,3,FALSE)</f>
        <v>0.24</v>
      </c>
      <c r="J75">
        <f>VLOOKUP(B75,home!$B$2:$E$405,4,FALSE)</f>
        <v>1.1100000000000001</v>
      </c>
      <c r="K75" s="3">
        <f t="shared" si="56"/>
        <v>2.0180939597315386</v>
      </c>
      <c r="L75" s="3">
        <f t="shared" si="57"/>
        <v>0.30931006711409509</v>
      </c>
      <c r="M75" s="5">
        <f t="shared" si="58"/>
        <v>9.7548652362632007E-2</v>
      </c>
      <c r="N75" s="5">
        <f t="shared" si="59"/>
        <v>0.19686234611297934</v>
      </c>
      <c r="O75" s="5">
        <f t="shared" si="60"/>
        <v>3.0172780209175232E-2</v>
      </c>
      <c r="P75" s="5">
        <f t="shared" si="61"/>
        <v>6.0891505488443846E-2</v>
      </c>
      <c r="Q75" s="5">
        <f t="shared" si="62"/>
        <v>0.19864335579459161</v>
      </c>
      <c r="R75" s="5">
        <f t="shared" si="63"/>
        <v>4.6663723357594144E-3</v>
      </c>
      <c r="S75" s="5">
        <f t="shared" si="64"/>
        <v>9.502374842826445E-3</v>
      </c>
      <c r="T75" s="5">
        <f t="shared" si="65"/>
        <v>6.1442389712594192E-2</v>
      </c>
      <c r="U75" s="5">
        <f t="shared" si="66"/>
        <v>9.4171778246544251E-3</v>
      </c>
      <c r="V75" s="5">
        <f t="shared" si="67"/>
        <v>6.5906020099391644E-4</v>
      </c>
      <c r="W75" s="5">
        <f t="shared" si="68"/>
        <v>0.13362698548995608</v>
      </c>
      <c r="X75" s="5">
        <f t="shared" si="69"/>
        <v>4.1332171850152519E-2</v>
      </c>
      <c r="Y75" s="5">
        <f t="shared" si="70"/>
        <v>6.392228424470992E-3</v>
      </c>
      <c r="Z75" s="5">
        <f t="shared" si="71"/>
        <v>4.8111864678436711E-4</v>
      </c>
      <c r="AA75" s="5">
        <f t="shared" si="72"/>
        <v>9.70942634989743E-4</v>
      </c>
      <c r="AB75" s="5">
        <f t="shared" si="73"/>
        <v>9.7972673345931237E-4</v>
      </c>
      <c r="AC75" s="5">
        <f t="shared" si="74"/>
        <v>2.5712277203514341E-5</v>
      </c>
      <c r="AD75" s="5">
        <f t="shared" si="75"/>
        <v>6.7417953068603598E-2</v>
      </c>
      <c r="AE75" s="5">
        <f t="shared" si="76"/>
        <v>2.085305158834469E-2</v>
      </c>
      <c r="AF75" s="5">
        <f t="shared" si="77"/>
        <v>3.2250293931622908E-3</v>
      </c>
      <c r="AG75" s="5">
        <f t="shared" si="78"/>
        <v>3.3251135268131928E-4</v>
      </c>
      <c r="AH75" s="5">
        <f t="shared" si="79"/>
        <v>3.720371023167879E-5</v>
      </c>
      <c r="AI75" s="5">
        <f t="shared" si="80"/>
        <v>7.5080582898153403E-5</v>
      </c>
      <c r="AJ75" s="5">
        <f t="shared" si="81"/>
        <v>7.575983541994323E-5</v>
      </c>
      <c r="AK75" s="5">
        <f t="shared" si="82"/>
        <v>5.0963488750414299E-5</v>
      </c>
      <c r="AL75" s="5">
        <f t="shared" si="83"/>
        <v>6.4200139337155675E-7</v>
      </c>
      <c r="AM75" s="5">
        <f t="shared" si="84"/>
        <v>2.7211152773042667E-2</v>
      </c>
      <c r="AN75" s="5">
        <f t="shared" si="85"/>
        <v>8.4166834904817207E-3</v>
      </c>
      <c r="AO75" s="5">
        <f t="shared" si="86"/>
        <v>1.3016824676594983E-3</v>
      </c>
      <c r="AP75" s="5">
        <f t="shared" si="87"/>
        <v>1.3420783047766679E-4</v>
      </c>
      <c r="AQ75" s="5">
        <f t="shared" si="88"/>
        <v>1.0377958263071049E-5</v>
      </c>
      <c r="AR75" s="5">
        <f t="shared" si="89"/>
        <v>2.3014964217307823E-6</v>
      </c>
      <c r="AS75" s="5">
        <f t="shared" si="90"/>
        <v>4.6446360270386415E-6</v>
      </c>
      <c r="AT75" s="5">
        <f t="shared" si="91"/>
        <v>4.6866559556590881E-6</v>
      </c>
      <c r="AU75" s="5">
        <f t="shared" si="92"/>
        <v>3.152704025151815E-6</v>
      </c>
      <c r="AV75" s="5">
        <f t="shared" si="93"/>
        <v>1.5906132374950475E-6</v>
      </c>
      <c r="AW75" s="5">
        <f t="shared" si="94"/>
        <v>1.1131890036764159E-8</v>
      </c>
      <c r="AX75" s="5">
        <f t="shared" si="95"/>
        <v>9.1524438414349145E-3</v>
      </c>
      <c r="AY75" s="5">
        <f t="shared" si="96"/>
        <v>2.8309430188522191E-3</v>
      </c>
      <c r="AZ75" s="5">
        <f t="shared" si="97"/>
        <v>4.3781958757867933E-4</v>
      </c>
      <c r="BA75" s="5">
        <f t="shared" si="98"/>
        <v>4.514066867260892E-5</v>
      </c>
      <c r="BB75" s="5">
        <f t="shared" si="99"/>
        <v>3.4906158141749475E-6</v>
      </c>
      <c r="BC75" s="5">
        <f t="shared" si="100"/>
        <v>2.1593652235039492E-7</v>
      </c>
      <c r="BD75" s="5">
        <f t="shared" si="101"/>
        <v>1.1864600211139968E-7</v>
      </c>
      <c r="BE75" s="5">
        <f t="shared" si="102"/>
        <v>2.3943878020731105E-7</v>
      </c>
      <c r="BF75" s="5">
        <f t="shared" si="103"/>
        <v>2.4160497803093105E-7</v>
      </c>
      <c r="BG75" s="5">
        <f t="shared" si="104"/>
        <v>1.6252718226843097E-7</v>
      </c>
      <c r="BH75" s="5">
        <f t="shared" si="105"/>
        <v>8.1998781207026874E-8</v>
      </c>
      <c r="BI75" s="5">
        <f t="shared" si="106"/>
        <v>3.3096249011849803E-8</v>
      </c>
      <c r="BJ75" s="8">
        <f t="shared" si="107"/>
        <v>0.77967218097633606</v>
      </c>
      <c r="BK75" s="8">
        <f t="shared" si="108"/>
        <v>0.17145889019234534</v>
      </c>
      <c r="BL75" s="8">
        <f t="shared" si="109"/>
        <v>4.6463260772978243E-2</v>
      </c>
      <c r="BM75" s="8">
        <f t="shared" si="110"/>
        <v>0.40645950639790057</v>
      </c>
      <c r="BN75" s="8">
        <f t="shared" si="111"/>
        <v>0.58878501230358149</v>
      </c>
    </row>
    <row r="76" spans="1:66" x14ac:dyDescent="0.25">
      <c r="A76" t="s">
        <v>122</v>
      </c>
      <c r="B76" t="s">
        <v>143</v>
      </c>
      <c r="C76" t="s">
        <v>401</v>
      </c>
      <c r="D76" t="s">
        <v>494</v>
      </c>
      <c r="E76">
        <f>VLOOKUP(A76,home!$A$2:$E$405,3,FALSE)</f>
        <v>1.36912751677852</v>
      </c>
      <c r="F76">
        <f>VLOOKUP(B76,home!$B$2:$E$405,3,FALSE)</f>
        <v>0.79</v>
      </c>
      <c r="G76">
        <f>VLOOKUP(C76,away!$B$2:$E$405,4,FALSE)</f>
        <v>0.79</v>
      </c>
      <c r="H76">
        <f>VLOOKUP(A76,away!$A$2:$E$405,3,FALSE)</f>
        <v>1.1610738255033599</v>
      </c>
      <c r="I76">
        <f>VLOOKUP(C76,away!$B$2:$E$405,3,FALSE)</f>
        <v>0.97</v>
      </c>
      <c r="J76">
        <f>VLOOKUP(B76,home!$B$2:$E$405,4,FALSE)</f>
        <v>0.99</v>
      </c>
      <c r="K76" s="3">
        <f t="shared" ref="K76:K139" si="112">E76*F76*G76</f>
        <v>0.8544724832214744</v>
      </c>
      <c r="L76" s="3">
        <f t="shared" ref="L76:L139" si="113">H76*I76*J76</f>
        <v>1.1149791946308765</v>
      </c>
      <c r="M76" s="5">
        <f t="shared" si="58"/>
        <v>0.13953334446613985</v>
      </c>
      <c r="N76" s="5">
        <f t="shared" si="59"/>
        <v>0.11922740333817988</v>
      </c>
      <c r="O76" s="5">
        <f t="shared" si="60"/>
        <v>0.15557677603700923</v>
      </c>
      <c r="P76" s="5">
        <f t="shared" si="61"/>
        <v>0.13293607415193445</v>
      </c>
      <c r="Q76" s="5">
        <f t="shared" si="62"/>
        <v>5.0938267699211427E-2</v>
      </c>
      <c r="R76" s="5">
        <f t="shared" si="63"/>
        <v>8.6732434224506424E-2</v>
      </c>
      <c r="S76" s="5">
        <f t="shared" si="64"/>
        <v>3.16626822759506E-2</v>
      </c>
      <c r="T76" s="5">
        <f t="shared" si="65"/>
        <v>5.6795108695158733E-2</v>
      </c>
      <c r="U76" s="5">
        <f t="shared" si="66"/>
        <v>7.4110478447657196E-2</v>
      </c>
      <c r="V76" s="5">
        <f t="shared" si="67"/>
        <v>3.3517378110022879E-3</v>
      </c>
      <c r="W76" s="5">
        <f t="shared" si="68"/>
        <v>1.4508449363981803E-2</v>
      </c>
      <c r="X76" s="5">
        <f t="shared" si="69"/>
        <v>1.617661918719528E-2</v>
      </c>
      <c r="Y76" s="5">
        <f t="shared" si="70"/>
        <v>9.0182969165946911E-3</v>
      </c>
      <c r="Z76" s="5">
        <f t="shared" si="71"/>
        <v>3.2234953220005212E-2</v>
      </c>
      <c r="AA76" s="5">
        <f t="shared" si="72"/>
        <v>2.7543880524425912E-2</v>
      </c>
      <c r="AB76" s="5">
        <f t="shared" si="73"/>
        <v>1.1767743994630906E-2</v>
      </c>
      <c r="AC76" s="5">
        <f t="shared" si="74"/>
        <v>1.9957902709832512E-4</v>
      </c>
      <c r="AD76" s="5">
        <f t="shared" si="75"/>
        <v>3.0992676889336373E-3</v>
      </c>
      <c r="AE76" s="5">
        <f t="shared" si="76"/>
        <v>3.4556189917527244E-3</v>
      </c>
      <c r="AF76" s="5">
        <f t="shared" si="77"/>
        <v>1.9264716401878076E-3</v>
      </c>
      <c r="AG76" s="5">
        <f t="shared" si="78"/>
        <v>7.1599193261860834E-4</v>
      </c>
      <c r="AH76" s="5">
        <f t="shared" si="79"/>
        <v>8.9853255450513449E-3</v>
      </c>
      <c r="AI76" s="5">
        <f t="shared" si="80"/>
        <v>7.6777134310333697E-3</v>
      </c>
      <c r="AJ76" s="5">
        <f t="shared" si="81"/>
        <v>3.2801974304389743E-3</v>
      </c>
      <c r="AK76" s="5">
        <f t="shared" si="82"/>
        <v>9.3427948128129671E-4</v>
      </c>
      <c r="AL76" s="5">
        <f t="shared" si="83"/>
        <v>7.6057095734424E-6</v>
      </c>
      <c r="AM76" s="5">
        <f t="shared" si="84"/>
        <v>5.2964779166624119E-4</v>
      </c>
      <c r="AN76" s="5">
        <f t="shared" si="85"/>
        <v>5.9054626819004781E-4</v>
      </c>
      <c r="AO76" s="5">
        <f t="shared" si="86"/>
        <v>3.2922340124940465E-4</v>
      </c>
      <c r="AP76" s="5">
        <f t="shared" si="87"/>
        <v>1.22359080926233E-4</v>
      </c>
      <c r="AQ76" s="5">
        <f t="shared" si="88"/>
        <v>3.4106957376726373E-5</v>
      </c>
      <c r="AR76" s="5">
        <f t="shared" si="89"/>
        <v>2.0036902079435177E-3</v>
      </c>
      <c r="AS76" s="5">
        <f t="shared" si="90"/>
        <v>1.7120981475880499E-3</v>
      </c>
      <c r="AT76" s="5">
        <f t="shared" si="91"/>
        <v>7.3147037784422359E-4</v>
      </c>
      <c r="AU76" s="5">
        <f t="shared" si="92"/>
        <v>2.0834043671983464E-4</v>
      </c>
      <c r="AV76" s="5">
        <f t="shared" si="93"/>
        <v>4.450529257986088E-5</v>
      </c>
      <c r="AW76" s="5">
        <f t="shared" si="94"/>
        <v>2.0128067589658763E-7</v>
      </c>
      <c r="AX76" s="5">
        <f t="shared" si="95"/>
        <v>7.5428243962970523E-5</v>
      </c>
      <c r="AY76" s="5">
        <f t="shared" si="96"/>
        <v>8.410092270625412E-5</v>
      </c>
      <c r="AZ76" s="5">
        <f t="shared" si="97"/>
        <v>4.6885389533366421E-5</v>
      </c>
      <c r="BA76" s="5">
        <f t="shared" si="98"/>
        <v>1.742541128728927E-5</v>
      </c>
      <c r="BB76" s="5">
        <f t="shared" si="99"/>
        <v>4.8572427608033929E-6</v>
      </c>
      <c r="BC76" s="5">
        <f t="shared" si="100"/>
        <v>1.0831449243134443E-6</v>
      </c>
      <c r="BD76" s="5">
        <f t="shared" si="101"/>
        <v>3.723454823904395E-4</v>
      </c>
      <c r="BE76" s="5">
        <f t="shared" si="102"/>
        <v>3.1815896895445657E-4</v>
      </c>
      <c r="BF76" s="5">
        <f t="shared" si="103"/>
        <v>1.359290421308492E-4</v>
      </c>
      <c r="BG76" s="5">
        <f t="shared" si="104"/>
        <v>3.8715875390487716E-5</v>
      </c>
      <c r="BH76" s="5">
        <f t="shared" si="105"/>
        <v>8.2704125462508014E-6</v>
      </c>
      <c r="BI76" s="5">
        <f t="shared" si="106"/>
        <v>1.4133679891321923E-6</v>
      </c>
      <c r="BJ76" s="8">
        <f t="shared" si="107"/>
        <v>0.27769715930839822</v>
      </c>
      <c r="BK76" s="8">
        <f t="shared" si="108"/>
        <v>0.30777512436440518</v>
      </c>
      <c r="BL76" s="8">
        <f t="shared" si="109"/>
        <v>0.38218376672811166</v>
      </c>
      <c r="BM76" s="8">
        <f t="shared" si="110"/>
        <v>0.31486280406190881</v>
      </c>
      <c r="BN76" s="8">
        <f t="shared" si="111"/>
        <v>0.68494429991698114</v>
      </c>
    </row>
    <row r="77" spans="1:66" x14ac:dyDescent="0.25">
      <c r="A77" t="s">
        <v>145</v>
      </c>
      <c r="B77" t="s">
        <v>355</v>
      </c>
      <c r="C77" t="s">
        <v>427</v>
      </c>
      <c r="D77" t="s">
        <v>494</v>
      </c>
      <c r="E77">
        <f>VLOOKUP(A77,home!$A$2:$E$405,3,FALSE)</f>
        <v>1.45098039215686</v>
      </c>
      <c r="F77">
        <f>VLOOKUP(B77,home!$B$2:$E$405,3,FALSE)</f>
        <v>0.34</v>
      </c>
      <c r="G77">
        <f>VLOOKUP(C77,away!$B$2:$E$405,4,FALSE)</f>
        <v>0.69</v>
      </c>
      <c r="H77">
        <f>VLOOKUP(A77,away!$A$2:$E$405,3,FALSE)</f>
        <v>1.2843137254902</v>
      </c>
      <c r="I77">
        <f>VLOOKUP(C77,away!$B$2:$E$405,3,FALSE)</f>
        <v>1.44</v>
      </c>
      <c r="J77">
        <f>VLOOKUP(B77,home!$B$2:$E$405,4,FALSE)</f>
        <v>1.48</v>
      </c>
      <c r="K77" s="3">
        <f t="shared" si="112"/>
        <v>0.34039999999999937</v>
      </c>
      <c r="L77" s="3">
        <f t="shared" si="113"/>
        <v>2.7371294117647138</v>
      </c>
      <c r="M77" s="5">
        <f t="shared" si="58"/>
        <v>4.6072943426604604E-2</v>
      </c>
      <c r="N77" s="5">
        <f t="shared" si="59"/>
        <v>1.5683229942416176E-2</v>
      </c>
      <c r="O77" s="5">
        <f t="shared" si="60"/>
        <v>0.12610760853953121</v>
      </c>
      <c r="P77" s="5">
        <f t="shared" si="61"/>
        <v>4.2927029946856342E-2</v>
      </c>
      <c r="Q77" s="5">
        <f t="shared" si="62"/>
        <v>2.6692857361992279E-3</v>
      </c>
      <c r="R77" s="5">
        <f t="shared" si="63"/>
        <v>0.17258642219043097</v>
      </c>
      <c r="S77" s="5">
        <f t="shared" si="64"/>
        <v>9.9989807629385433E-3</v>
      </c>
      <c r="T77" s="5">
        <f t="shared" si="65"/>
        <v>7.3061804969549353E-3</v>
      </c>
      <c r="U77" s="5">
        <f t="shared" si="66"/>
        <v>5.874841811362258E-2</v>
      </c>
      <c r="V77" s="5">
        <f t="shared" si="67"/>
        <v>1.0351376528069437E-3</v>
      </c>
      <c r="W77" s="5">
        <f t="shared" si="68"/>
        <v>3.0287495486740521E-4</v>
      </c>
      <c r="X77" s="5">
        <f t="shared" si="69"/>
        <v>8.2900794705448528E-4</v>
      </c>
      <c r="Y77" s="5">
        <f t="shared" si="70"/>
        <v>1.1345510172347582E-3</v>
      </c>
      <c r="Z77" s="5">
        <f t="shared" si="71"/>
        <v>0.15746379074955694</v>
      </c>
      <c r="AA77" s="5">
        <f t="shared" si="72"/>
        <v>5.3600674371149071E-2</v>
      </c>
      <c r="AB77" s="5">
        <f t="shared" si="73"/>
        <v>9.1228347779695549E-3</v>
      </c>
      <c r="AC77" s="5">
        <f t="shared" si="74"/>
        <v>6.0278579080731196E-5</v>
      </c>
      <c r="AD77" s="5">
        <f t="shared" si="75"/>
        <v>2.5774658659216128E-5</v>
      </c>
      <c r="AE77" s="5">
        <f t="shared" si="76"/>
        <v>7.0548576294336528E-5</v>
      </c>
      <c r="AF77" s="5">
        <f t="shared" si="77"/>
        <v>9.6550291566677705E-5</v>
      </c>
      <c r="AG77" s="5">
        <f t="shared" si="78"/>
        <v>8.8090214253870713E-5</v>
      </c>
      <c r="AH77" s="5">
        <f t="shared" si="79"/>
        <v>0.10774969323714421</v>
      </c>
      <c r="AI77" s="5">
        <f t="shared" si="80"/>
        <v>3.6677995577923818E-2</v>
      </c>
      <c r="AJ77" s="5">
        <f t="shared" si="81"/>
        <v>6.2425948473626217E-3</v>
      </c>
      <c r="AK77" s="5">
        <f t="shared" si="82"/>
        <v>7.0832642868074423E-4</v>
      </c>
      <c r="AL77" s="5">
        <f t="shared" si="83"/>
        <v>2.246507539484277E-6</v>
      </c>
      <c r="AM77" s="5">
        <f t="shared" si="84"/>
        <v>1.7547387615194307E-6</v>
      </c>
      <c r="AN77" s="5">
        <f t="shared" si="85"/>
        <v>4.8029470741184225E-6</v>
      </c>
      <c r="AO77" s="5">
        <f t="shared" si="86"/>
        <v>6.5731438498594063E-6</v>
      </c>
      <c r="AP77" s="5">
        <f t="shared" si="87"/>
        <v>5.9971817864035067E-6</v>
      </c>
      <c r="AQ77" s="5">
        <f t="shared" si="88"/>
        <v>4.1037656638161731E-6</v>
      </c>
      <c r="AR77" s="5">
        <f t="shared" si="89"/>
        <v>5.8984970893602551E-2</v>
      </c>
      <c r="AS77" s="5">
        <f t="shared" si="90"/>
        <v>2.0078484092182269E-2</v>
      </c>
      <c r="AT77" s="5">
        <f t="shared" si="91"/>
        <v>3.4173579924894155E-3</v>
      </c>
      <c r="AU77" s="5">
        <f t="shared" si="92"/>
        <v>3.8775622021446505E-4</v>
      </c>
      <c r="AV77" s="5">
        <f t="shared" si="93"/>
        <v>3.2998054340250898E-5</v>
      </c>
      <c r="AW77" s="5">
        <f t="shared" si="94"/>
        <v>5.8142039588029087E-8</v>
      </c>
      <c r="AX77" s="5">
        <f t="shared" si="95"/>
        <v>9.9552179070202214E-8</v>
      </c>
      <c r="AY77" s="5">
        <f t="shared" si="96"/>
        <v>2.7248719733831806E-7</v>
      </c>
      <c r="AZ77" s="5">
        <f t="shared" si="97"/>
        <v>3.7291636108202303E-7</v>
      </c>
      <c r="BA77" s="5">
        <f t="shared" si="98"/>
        <v>3.4024011334862507E-7</v>
      </c>
      <c r="BB77" s="5">
        <f t="shared" si="99"/>
        <v>2.3282030532717048E-7</v>
      </c>
      <c r="BC77" s="5">
        <f t="shared" si="100"/>
        <v>1.2745186107340779E-7</v>
      </c>
      <c r="BD77" s="5">
        <f t="shared" si="101"/>
        <v>2.6908249780827509E-2</v>
      </c>
      <c r="BE77" s="5">
        <f t="shared" si="102"/>
        <v>9.1595682253936654E-3</v>
      </c>
      <c r="BF77" s="5">
        <f t="shared" si="103"/>
        <v>1.5589585119619989E-3</v>
      </c>
      <c r="BG77" s="5">
        <f t="shared" si="104"/>
        <v>1.768898258239545E-4</v>
      </c>
      <c r="BH77" s="5">
        <f t="shared" si="105"/>
        <v>1.5053324177618494E-5</v>
      </c>
      <c r="BI77" s="5">
        <f t="shared" si="106"/>
        <v>1.0248303100122652E-6</v>
      </c>
      <c r="BJ77" s="8">
        <f t="shared" si="107"/>
        <v>2.8230771080654041E-2</v>
      </c>
      <c r="BK77" s="8">
        <f t="shared" si="108"/>
        <v>0.10009688936302395</v>
      </c>
      <c r="BL77" s="8">
        <f t="shared" si="109"/>
        <v>0.69226587983513854</v>
      </c>
      <c r="BM77" s="8">
        <f t="shared" si="110"/>
        <v>0.57201059690117739</v>
      </c>
      <c r="BN77" s="8">
        <f t="shared" si="111"/>
        <v>0.40604651978203854</v>
      </c>
    </row>
    <row r="78" spans="1:66" x14ac:dyDescent="0.25">
      <c r="A78" t="s">
        <v>145</v>
      </c>
      <c r="B78" t="s">
        <v>357</v>
      </c>
      <c r="C78" t="s">
        <v>375</v>
      </c>
      <c r="D78" t="s">
        <v>494</v>
      </c>
      <c r="E78">
        <f>VLOOKUP(A78,home!$A$2:$E$405,3,FALSE)</f>
        <v>1.45098039215686</v>
      </c>
      <c r="F78">
        <f>VLOOKUP(B78,home!$B$2:$E$405,3,FALSE)</f>
        <v>0.49</v>
      </c>
      <c r="G78">
        <f>VLOOKUP(C78,away!$B$2:$E$405,4,FALSE)</f>
        <v>1.07</v>
      </c>
      <c r="H78">
        <f>VLOOKUP(A78,away!$A$2:$E$405,3,FALSE)</f>
        <v>1.2843137254902</v>
      </c>
      <c r="I78">
        <f>VLOOKUP(C78,away!$B$2:$E$405,3,FALSE)</f>
        <v>1.23</v>
      </c>
      <c r="J78">
        <f>VLOOKUP(B78,home!$B$2:$E$405,4,FALSE)</f>
        <v>0.67</v>
      </c>
      <c r="K78" s="3">
        <f t="shared" si="112"/>
        <v>0.76074901960784169</v>
      </c>
      <c r="L78" s="3">
        <f t="shared" si="113"/>
        <v>1.0584029411764739</v>
      </c>
      <c r="M78" s="5">
        <f t="shared" si="58"/>
        <v>0.16216321340316747</v>
      </c>
      <c r="N78" s="5">
        <f t="shared" si="59"/>
        <v>0.12336550561291688</v>
      </c>
      <c r="O78" s="5">
        <f t="shared" si="60"/>
        <v>0.17163402201654065</v>
      </c>
      <c r="P78" s="5">
        <f t="shared" si="61"/>
        <v>0.13057041398043404</v>
      </c>
      <c r="Q78" s="5">
        <f t="shared" si="62"/>
        <v>4.6925093724226097E-2</v>
      </c>
      <c r="R78" s="5">
        <f t="shared" si="63"/>
        <v>9.082897685412715E-2</v>
      </c>
      <c r="S78" s="5">
        <f t="shared" si="64"/>
        <v>2.6283138834693489E-2</v>
      </c>
      <c r="T78" s="5">
        <f t="shared" si="65"/>
        <v>4.9665657212702594E-2</v>
      </c>
      <c r="U78" s="5">
        <f t="shared" si="66"/>
        <v>6.9098055093760574E-2</v>
      </c>
      <c r="V78" s="5">
        <f t="shared" si="67"/>
        <v>2.3514034933154165E-3</v>
      </c>
      <c r="W78" s="5">
        <f t="shared" si="68"/>
        <v>1.1899406348570367E-2</v>
      </c>
      <c r="X78" s="5">
        <f t="shared" si="69"/>
        <v>1.2594366677580881E-2</v>
      </c>
      <c r="Y78" s="5">
        <f t="shared" si="70"/>
        <v>6.6649573669032899E-3</v>
      </c>
      <c r="Z78" s="5">
        <f t="shared" si="71"/>
        <v>3.2044552082152684E-2</v>
      </c>
      <c r="AA78" s="5">
        <f t="shared" si="72"/>
        <v>2.4377861580270076E-2</v>
      </c>
      <c r="AB78" s="5">
        <f t="shared" si="73"/>
        <v>9.2727171486630643E-3</v>
      </c>
      <c r="AC78" s="5">
        <f t="shared" si="74"/>
        <v>1.1833129456197754E-4</v>
      </c>
      <c r="AD78" s="5">
        <f t="shared" si="75"/>
        <v>2.2631154283975579E-3</v>
      </c>
      <c r="AE78" s="5">
        <f t="shared" si="76"/>
        <v>2.395288025637831E-3</v>
      </c>
      <c r="AF78" s="5">
        <f t="shared" si="77"/>
        <v>1.2675899456499346E-3</v>
      </c>
      <c r="AG78" s="5">
        <f t="shared" si="78"/>
        <v>4.4720697556053921E-4</v>
      </c>
      <c r="AH78" s="5">
        <f t="shared" si="79"/>
        <v>8.4790120431082749E-3</v>
      </c>
      <c r="AI78" s="5">
        <f t="shared" si="80"/>
        <v>6.4504000990377027E-3</v>
      </c>
      <c r="AJ78" s="5">
        <f t="shared" si="81"/>
        <v>2.4535677757106284E-3</v>
      </c>
      <c r="AK78" s="5">
        <f t="shared" si="82"/>
        <v>6.2218309330441791E-4</v>
      </c>
      <c r="AL78" s="5">
        <f t="shared" si="83"/>
        <v>3.8111149362550334E-6</v>
      </c>
      <c r="AM78" s="5">
        <f t="shared" si="84"/>
        <v>3.4433256868256473E-4</v>
      </c>
      <c r="AN78" s="5">
        <f t="shared" si="85"/>
        <v>3.6444260343647671E-4</v>
      </c>
      <c r="AO78" s="5">
        <f t="shared" si="86"/>
        <v>1.9286356168358911E-4</v>
      </c>
      <c r="AP78" s="5">
        <f t="shared" si="87"/>
        <v>6.8042453643893673E-5</v>
      </c>
      <c r="AQ78" s="5">
        <f t="shared" si="88"/>
        <v>1.8004083265390238E-5</v>
      </c>
      <c r="AR78" s="5">
        <f t="shared" si="89"/>
        <v>1.7948422569393089E-3</v>
      </c>
      <c r="AS78" s="5">
        <f t="shared" si="90"/>
        <v>1.3654244873173051E-3</v>
      </c>
      <c r="AT78" s="5">
        <f t="shared" si="91"/>
        <v>5.193726700375898E-4</v>
      </c>
      <c r="AU78" s="5">
        <f t="shared" si="92"/>
        <v>1.3170408318073453E-4</v>
      </c>
      <c r="AV78" s="5">
        <f t="shared" si="93"/>
        <v>2.5048438039523353E-5</v>
      </c>
      <c r="AW78" s="5">
        <f t="shared" si="94"/>
        <v>8.5239714241317922E-8</v>
      </c>
      <c r="AX78" s="5">
        <f t="shared" si="95"/>
        <v>4.3658444007385134E-5</v>
      </c>
      <c r="AY78" s="5">
        <f t="shared" si="96"/>
        <v>4.6208225544604825E-5</v>
      </c>
      <c r="AZ78" s="5">
        <f t="shared" si="97"/>
        <v>2.4453460911477809E-5</v>
      </c>
      <c r="BA78" s="5">
        <f t="shared" si="98"/>
        <v>8.6272049835506825E-6</v>
      </c>
      <c r="BB78" s="5">
        <f t="shared" si="99"/>
        <v>2.2827647821805941E-6</v>
      </c>
      <c r="BC78" s="5">
        <f t="shared" si="100"/>
        <v>4.8321699189480285E-7</v>
      </c>
      <c r="BD78" s="5">
        <f t="shared" si="101"/>
        <v>3.1661105394873069E-4</v>
      </c>
      <c r="BE78" s="5">
        <f t="shared" si="102"/>
        <v>2.4086154888850237E-4</v>
      </c>
      <c r="BF78" s="5">
        <f t="shared" si="103"/>
        <v>9.1617593589077184E-5</v>
      </c>
      <c r="BG78" s="5">
        <f t="shared" si="104"/>
        <v>2.3232664833906725E-5</v>
      </c>
      <c r="BH78" s="5">
        <f t="shared" si="105"/>
        <v>4.4185567488180294E-6</v>
      </c>
      <c r="BI78" s="5">
        <f t="shared" si="106"/>
        <v>6.7228254294898595E-7</v>
      </c>
      <c r="BJ78" s="8">
        <f t="shared" si="107"/>
        <v>0.25860158590607912</v>
      </c>
      <c r="BK78" s="8">
        <f t="shared" si="108"/>
        <v>0.32153652034665325</v>
      </c>
      <c r="BL78" s="8">
        <f t="shared" si="109"/>
        <v>0.38773060134058901</v>
      </c>
      <c r="BM78" s="8">
        <f t="shared" si="110"/>
        <v>0.2743799110982314</v>
      </c>
      <c r="BN78" s="8">
        <f t="shared" si="111"/>
        <v>0.72548722559141232</v>
      </c>
    </row>
    <row r="79" spans="1:66" x14ac:dyDescent="0.25">
      <c r="A79" t="s">
        <v>145</v>
      </c>
      <c r="B79" t="s">
        <v>371</v>
      </c>
      <c r="C79" t="s">
        <v>366</v>
      </c>
      <c r="D79" t="s">
        <v>494</v>
      </c>
      <c r="E79">
        <f>VLOOKUP(A79,home!$A$2:$E$405,3,FALSE)</f>
        <v>1.45098039215686</v>
      </c>
      <c r="F79">
        <f>VLOOKUP(B79,home!$B$2:$E$405,3,FALSE)</f>
        <v>0.6</v>
      </c>
      <c r="G79">
        <f>VLOOKUP(C79,away!$B$2:$E$405,4,FALSE)</f>
        <v>1</v>
      </c>
      <c r="H79">
        <f>VLOOKUP(A79,away!$A$2:$E$405,3,FALSE)</f>
        <v>1.2843137254902</v>
      </c>
      <c r="I79">
        <f>VLOOKUP(C79,away!$B$2:$E$405,3,FALSE)</f>
        <v>0.92</v>
      </c>
      <c r="J79">
        <f>VLOOKUP(B79,home!$B$2:$E$405,4,FALSE)</f>
        <v>0.88</v>
      </c>
      <c r="K79" s="3">
        <f t="shared" si="112"/>
        <v>0.870588235294116</v>
      </c>
      <c r="L79" s="3">
        <f t="shared" si="113"/>
        <v>1.039780392156866</v>
      </c>
      <c r="M79" s="5">
        <f t="shared" si="58"/>
        <v>0.14802581015981553</v>
      </c>
      <c r="N79" s="5">
        <f t="shared" si="59"/>
        <v>0.12886952884501562</v>
      </c>
      <c r="O79" s="5">
        <f t="shared" si="60"/>
        <v>0.1539143349373108</v>
      </c>
      <c r="P79" s="5">
        <f t="shared" si="61"/>
        <v>0.13399600923954089</v>
      </c>
      <c r="Q79" s="5">
        <f t="shared" si="62"/>
        <v>5.6096147850183159E-2</v>
      </c>
      <c r="R79" s="5">
        <f t="shared" si="63"/>
        <v>8.0018553769840114E-2</v>
      </c>
      <c r="S79" s="5">
        <f t="shared" si="64"/>
        <v>3.032398618987147E-2</v>
      </c>
      <c r="T79" s="5">
        <f t="shared" si="65"/>
        <v>5.832767461015298E-2</v>
      </c>
      <c r="U79" s="5">
        <f t="shared" si="66"/>
        <v>6.9663211517272436E-2</v>
      </c>
      <c r="V79" s="5">
        <f t="shared" si="67"/>
        <v>3.049988474075201E-3</v>
      </c>
      <c r="W79" s="5">
        <f t="shared" si="68"/>
        <v>1.6278882121229597E-2</v>
      </c>
      <c r="X79" s="5">
        <f t="shared" si="69"/>
        <v>1.6926462435887503E-2</v>
      </c>
      <c r="Y79" s="5">
        <f t="shared" si="70"/>
        <v>8.799901874707786E-3</v>
      </c>
      <c r="Z79" s="5">
        <f t="shared" si="71"/>
        <v>2.7733907739543213E-2</v>
      </c>
      <c r="AA79" s="5">
        <f t="shared" si="72"/>
        <v>2.4144813796778748E-2</v>
      </c>
      <c r="AB79" s="5">
        <f t="shared" si="73"/>
        <v>1.0510095417421317E-2</v>
      </c>
      <c r="AC79" s="5">
        <f t="shared" si="74"/>
        <v>1.7255702033966113E-4</v>
      </c>
      <c r="AD79" s="5">
        <f t="shared" si="75"/>
        <v>3.5430508146205518E-3</v>
      </c>
      <c r="AE79" s="5">
        <f t="shared" si="76"/>
        <v>3.6839947654578606E-3</v>
      </c>
      <c r="AF79" s="5">
        <f t="shared" si="77"/>
        <v>1.9152727609658079E-3</v>
      </c>
      <c r="AG79" s="5">
        <f t="shared" si="78"/>
        <v>6.6382102082813055E-4</v>
      </c>
      <c r="AH79" s="5">
        <f t="shared" si="79"/>
        <v>7.2092933663661452E-3</v>
      </c>
      <c r="AI79" s="5">
        <f t="shared" si="80"/>
        <v>6.2763259895422781E-3</v>
      </c>
      <c r="AJ79" s="5">
        <f t="shared" si="81"/>
        <v>2.7320477836831041E-3</v>
      </c>
      <c r="AK79" s="5">
        <f t="shared" si="82"/>
        <v>7.9282955291195829E-4</v>
      </c>
      <c r="AL79" s="5">
        <f t="shared" si="83"/>
        <v>6.2480866186288363E-6</v>
      </c>
      <c r="AM79" s="5">
        <f t="shared" si="84"/>
        <v>6.1690767125157752E-4</v>
      </c>
      <c r="AN79" s="5">
        <f t="shared" si="85"/>
        <v>6.4144850033854412E-4</v>
      </c>
      <c r="AO79" s="5">
        <f t="shared" si="86"/>
        <v>3.3348278661522252E-4</v>
      </c>
      <c r="AP79" s="5">
        <f t="shared" si="87"/>
        <v>1.1558295421478019E-4</v>
      </c>
      <c r="AQ79" s="5">
        <f t="shared" si="88"/>
        <v>3.0045222365023307E-5</v>
      </c>
      <c r="AR79" s="5">
        <f t="shared" si="89"/>
        <v>1.4992163767308169E-3</v>
      </c>
      <c r="AS79" s="5">
        <f t="shared" si="90"/>
        <v>1.3052001397421203E-3</v>
      </c>
      <c r="AT79" s="5">
        <f t="shared" si="91"/>
        <v>5.6814594318186306E-4</v>
      </c>
      <c r="AU79" s="5">
        <f t="shared" si="92"/>
        <v>1.6487372468806979E-4</v>
      </c>
      <c r="AV79" s="5">
        <f t="shared" si="93"/>
        <v>3.5884281255638642E-5</v>
      </c>
      <c r="AW79" s="5">
        <f t="shared" si="94"/>
        <v>1.5710823811651883E-7</v>
      </c>
      <c r="AX79" s="5">
        <f t="shared" si="95"/>
        <v>8.9512093475718871E-5</v>
      </c>
      <c r="AY79" s="5">
        <f t="shared" si="96"/>
        <v>9.3072919656965008E-5</v>
      </c>
      <c r="AZ79" s="5">
        <f t="shared" si="97"/>
        <v>4.8387698450051778E-5</v>
      </c>
      <c r="BA79" s="5">
        <f t="shared" si="98"/>
        <v>1.6770860023321009E-5</v>
      </c>
      <c r="BB79" s="5">
        <f t="shared" si="99"/>
        <v>4.3595028529641557E-6</v>
      </c>
      <c r="BC79" s="5">
        <f t="shared" si="100"/>
        <v>9.0658511721280945E-7</v>
      </c>
      <c r="BD79" s="5">
        <f t="shared" si="101"/>
        <v>2.598092986875273E-4</v>
      </c>
      <c r="BE79" s="5">
        <f t="shared" si="102"/>
        <v>2.2618691885737627E-4</v>
      </c>
      <c r="BF79" s="5">
        <f t="shared" si="103"/>
        <v>9.8457835267328308E-5</v>
      </c>
      <c r="BG79" s="5">
        <f t="shared" si="104"/>
        <v>2.8572077685420715E-5</v>
      </c>
      <c r="BH79" s="5">
        <f t="shared" si="105"/>
        <v>6.2186286727092011E-6</v>
      </c>
      <c r="BI79" s="5">
        <f t="shared" si="106"/>
        <v>1.0827729924246592E-6</v>
      </c>
      <c r="BJ79" s="8">
        <f t="shared" si="107"/>
        <v>0.29709521389341048</v>
      </c>
      <c r="BK79" s="8">
        <f t="shared" si="108"/>
        <v>0.31566767208991842</v>
      </c>
      <c r="BL79" s="8">
        <f t="shared" si="109"/>
        <v>0.35945515412888823</v>
      </c>
      <c r="BM79" s="8">
        <f t="shared" si="110"/>
        <v>0.29893864723863528</v>
      </c>
      <c r="BN79" s="8">
        <f t="shared" si="111"/>
        <v>0.70092038480170615</v>
      </c>
    </row>
    <row r="80" spans="1:66" x14ac:dyDescent="0.25">
      <c r="A80" t="s">
        <v>145</v>
      </c>
      <c r="B80" t="s">
        <v>388</v>
      </c>
      <c r="C80" t="s">
        <v>146</v>
      </c>
      <c r="D80" t="s">
        <v>494</v>
      </c>
      <c r="E80">
        <f>VLOOKUP(A80,home!$A$2:$E$405,3,FALSE)</f>
        <v>1.45098039215686</v>
      </c>
      <c r="F80">
        <f>VLOOKUP(B80,home!$B$2:$E$405,3,FALSE)</f>
        <v>1.38</v>
      </c>
      <c r="G80">
        <f>VLOOKUP(C80,away!$B$2:$E$405,4,FALSE)</f>
        <v>0.83</v>
      </c>
      <c r="H80">
        <f>VLOOKUP(A80,away!$A$2:$E$405,3,FALSE)</f>
        <v>1.2843137254902</v>
      </c>
      <c r="I80">
        <f>VLOOKUP(C80,away!$B$2:$E$405,3,FALSE)</f>
        <v>0.76</v>
      </c>
      <c r="J80">
        <f>VLOOKUP(B80,home!$B$2:$E$405,4,FALSE)</f>
        <v>1.1200000000000001</v>
      </c>
      <c r="K80" s="3">
        <f t="shared" si="112"/>
        <v>1.6619529411764673</v>
      </c>
      <c r="L80" s="3">
        <f t="shared" si="113"/>
        <v>1.0932078431372583</v>
      </c>
      <c r="M80" s="5">
        <f t="shared" si="58"/>
        <v>6.3598793158350861E-2</v>
      </c>
      <c r="N80" s="5">
        <f t="shared" si="59"/>
        <v>0.105698201344795</v>
      </c>
      <c r="O80" s="5">
        <f t="shared" si="60"/>
        <v>6.9526699494773359E-2</v>
      </c>
      <c r="P80" s="5">
        <f t="shared" si="61"/>
        <v>0.11555010271563099</v>
      </c>
      <c r="Q80" s="5">
        <f t="shared" si="62"/>
        <v>8.7832718301022267E-2</v>
      </c>
      <c r="R80" s="5">
        <f t="shared" si="63"/>
        <v>3.8003566597566742E-2</v>
      </c>
      <c r="S80" s="5">
        <f t="shared" si="64"/>
        <v>5.2484589622435747E-2</v>
      </c>
      <c r="T80" s="5">
        <f t="shared" si="65"/>
        <v>9.6019416530742932E-2</v>
      </c>
      <c r="U80" s="5">
        <f t="shared" si="66"/>
        <v>6.3160139282021799E-2</v>
      </c>
      <c r="V80" s="5">
        <f t="shared" si="67"/>
        <v>1.0595238998674957E-2</v>
      </c>
      <c r="W80" s="5">
        <f t="shared" si="68"/>
        <v>4.8657948170636019E-2</v>
      </c>
      <c r="X80" s="5">
        <f t="shared" si="69"/>
        <v>5.3193250571105501E-2</v>
      </c>
      <c r="Y80" s="5">
        <f t="shared" si="70"/>
        <v>2.907563936314899E-2</v>
      </c>
      <c r="Z80" s="5">
        <f t="shared" si="71"/>
        <v>1.3848599023883031E-2</v>
      </c>
      <c r="AA80" s="5">
        <f t="shared" si="72"/>
        <v>2.3015719878915958E-2</v>
      </c>
      <c r="AB80" s="5">
        <f t="shared" si="73"/>
        <v>1.9125521673029035E-2</v>
      </c>
      <c r="AC80" s="5">
        <f t="shared" si="74"/>
        <v>1.2031291139688823E-3</v>
      </c>
      <c r="AD80" s="5">
        <f t="shared" si="75"/>
        <v>2.0216805018450155E-2</v>
      </c>
      <c r="AE80" s="5">
        <f t="shared" si="76"/>
        <v>2.2101169809346392E-2</v>
      </c>
      <c r="AF80" s="5">
        <f t="shared" si="77"/>
        <v>1.2080586089042928E-2</v>
      </c>
      <c r="AG80" s="5">
        <f t="shared" si="78"/>
        <v>4.4021971540788626E-3</v>
      </c>
      <c r="AH80" s="5">
        <f t="shared" si="79"/>
        <v>3.7848492673429775E-3</v>
      </c>
      <c r="AI80" s="5">
        <f t="shared" si="80"/>
        <v>6.290241371770258E-3</v>
      </c>
      <c r="AJ80" s="5">
        <f t="shared" si="81"/>
        <v>5.22704257426174E-3</v>
      </c>
      <c r="AK80" s="5">
        <f t="shared" si="82"/>
        <v>2.8956995933163035E-3</v>
      </c>
      <c r="AL80" s="5">
        <f t="shared" si="83"/>
        <v>8.7436686009515085E-5</v>
      </c>
      <c r="AM80" s="5">
        <f t="shared" si="84"/>
        <v>6.7198757123208795E-3</v>
      </c>
      <c r="AN80" s="5">
        <f t="shared" si="85"/>
        <v>7.3462208336167551E-3</v>
      </c>
      <c r="AO80" s="5">
        <f t="shared" si="86"/>
        <v>4.0154731163640819E-3</v>
      </c>
      <c r="AP80" s="5">
        <f t="shared" si="87"/>
        <v>1.4632489015720077E-3</v>
      </c>
      <c r="AQ80" s="5">
        <f t="shared" si="88"/>
        <v>3.9990879391512427E-4</v>
      </c>
      <c r="AR80" s="5">
        <f t="shared" si="89"/>
        <v>8.2752538083032991E-4</v>
      </c>
      <c r="AS80" s="5">
        <f t="shared" si="90"/>
        <v>1.3753082405691429E-3</v>
      </c>
      <c r="AT80" s="5">
        <f t="shared" si="91"/>
        <v>1.14284878771906E-3</v>
      </c>
      <c r="AU80" s="5">
        <f t="shared" si="92"/>
        <v>6.3312030135655064E-4</v>
      </c>
      <c r="AV80" s="5">
        <f t="shared" si="93"/>
        <v>2.6305403673951256E-4</v>
      </c>
      <c r="AW80" s="5">
        <f t="shared" si="94"/>
        <v>4.4127837913345057E-6</v>
      </c>
      <c r="AX80" s="5">
        <f t="shared" si="95"/>
        <v>1.8613528674053317E-3</v>
      </c>
      <c r="AY80" s="5">
        <f t="shared" si="96"/>
        <v>2.0348455534935335E-3</v>
      </c>
      <c r="AZ80" s="5">
        <f t="shared" si="97"/>
        <v>1.1122545593260532E-3</v>
      </c>
      <c r="BA80" s="5">
        <f t="shared" si="98"/>
        <v>4.0530846927347208E-4</v>
      </c>
      <c r="BB80" s="5">
        <f t="shared" si="99"/>
        <v>1.1077159937492903E-4</v>
      </c>
      <c r="BC80" s="5">
        <f t="shared" si="100"/>
        <v>2.4219276246706133E-5</v>
      </c>
      <c r="BD80" s="5">
        <f t="shared" si="101"/>
        <v>1.5077620611981046E-4</v>
      </c>
      <c r="BE80" s="5">
        <f t="shared" si="102"/>
        <v>2.5058295922024827E-4</v>
      </c>
      <c r="BF80" s="5">
        <f t="shared" si="103"/>
        <v>2.0822854304239726E-4</v>
      </c>
      <c r="BG80" s="5">
        <f t="shared" si="104"/>
        <v>1.153553465154009E-4</v>
      </c>
      <c r="BH80" s="5">
        <f t="shared" si="105"/>
        <v>4.7928789355425254E-5</v>
      </c>
      <c r="BI80" s="5">
        <f t="shared" si="106"/>
        <v>1.5931078487255273E-5</v>
      </c>
      <c r="BJ80" s="8">
        <f t="shared" si="107"/>
        <v>0.50477141203527787</v>
      </c>
      <c r="BK80" s="8">
        <f t="shared" si="108"/>
        <v>0.2455541358485645</v>
      </c>
      <c r="BL80" s="8">
        <f t="shared" si="109"/>
        <v>0.23606013940295331</v>
      </c>
      <c r="BM80" s="8">
        <f t="shared" si="110"/>
        <v>0.51799377192883744</v>
      </c>
      <c r="BN80" s="8">
        <f t="shared" si="111"/>
        <v>0.48021008161213918</v>
      </c>
    </row>
    <row r="81" spans="1:66" x14ac:dyDescent="0.25">
      <c r="A81" t="s">
        <v>145</v>
      </c>
      <c r="B81" t="s">
        <v>389</v>
      </c>
      <c r="C81" t="s">
        <v>425</v>
      </c>
      <c r="D81" t="s">
        <v>494</v>
      </c>
      <c r="E81">
        <f>VLOOKUP(A81,home!$A$2:$E$405,3,FALSE)</f>
        <v>1.45098039215686</v>
      </c>
      <c r="F81">
        <f>VLOOKUP(B81,home!$B$2:$E$405,3,FALSE)</f>
        <v>1.07</v>
      </c>
      <c r="G81">
        <f>VLOOKUP(C81,away!$B$2:$E$405,4,FALSE)</f>
        <v>0.86</v>
      </c>
      <c r="H81">
        <f>VLOOKUP(A81,away!$A$2:$E$405,3,FALSE)</f>
        <v>1.2843137254902</v>
      </c>
      <c r="I81">
        <f>VLOOKUP(C81,away!$B$2:$E$405,3,FALSE)</f>
        <v>0.78</v>
      </c>
      <c r="J81">
        <f>VLOOKUP(B81,home!$B$2:$E$405,4,FALSE)</f>
        <v>0.85</v>
      </c>
      <c r="K81" s="3">
        <f t="shared" si="112"/>
        <v>1.3351921568627427</v>
      </c>
      <c r="L81" s="3">
        <f t="shared" si="113"/>
        <v>0.85150000000000259</v>
      </c>
      <c r="M81" s="5">
        <f t="shared" si="58"/>
        <v>0.11228756462866873</v>
      </c>
      <c r="N81" s="5">
        <f t="shared" si="59"/>
        <v>0.1499254756054168</v>
      </c>
      <c r="O81" s="5">
        <f t="shared" si="60"/>
        <v>9.5612861281311717E-2</v>
      </c>
      <c r="P81" s="5">
        <f t="shared" si="61"/>
        <v>0.12766154247801281</v>
      </c>
      <c r="Q81" s="5">
        <f t="shared" si="62"/>
        <v>0.10008965957113451</v>
      </c>
      <c r="R81" s="5">
        <f t="shared" si="63"/>
        <v>4.0707175690518585E-2</v>
      </c>
      <c r="S81" s="5">
        <f t="shared" si="64"/>
        <v>3.6285116436892771E-2</v>
      </c>
      <c r="T81" s="5">
        <f t="shared" si="65"/>
        <v>8.5226345124821301E-2</v>
      </c>
      <c r="U81" s="5">
        <f t="shared" si="66"/>
        <v>5.4351901710014104E-2</v>
      </c>
      <c r="V81" s="5">
        <f t="shared" si="67"/>
        <v>4.5836815388998059E-3</v>
      </c>
      <c r="W81" s="5">
        <f t="shared" si="68"/>
        <v>4.454630948081359E-2</v>
      </c>
      <c r="X81" s="5">
        <f t="shared" si="69"/>
        <v>3.7931182522912887E-2</v>
      </c>
      <c r="Y81" s="5">
        <f t="shared" si="70"/>
        <v>1.6149200959130208E-2</v>
      </c>
      <c r="Z81" s="5">
        <f t="shared" si="71"/>
        <v>1.1554053366825563E-2</v>
      </c>
      <c r="AA81" s="5">
        <f t="shared" si="72"/>
        <v>1.5426881435359056E-2</v>
      </c>
      <c r="AB81" s="5">
        <f t="shared" si="73"/>
        <v>1.0298925548671433E-2</v>
      </c>
      <c r="AC81" s="5">
        <f t="shared" si="74"/>
        <v>3.2570383985698067E-4</v>
      </c>
      <c r="AD81" s="5">
        <f t="shared" si="75"/>
        <v>1.4869470758990687E-2</v>
      </c>
      <c r="AE81" s="5">
        <f t="shared" si="76"/>
        <v>1.2661354351280608E-2</v>
      </c>
      <c r="AF81" s="5">
        <f t="shared" si="77"/>
        <v>5.390571615057735E-3</v>
      </c>
      <c r="AG81" s="5">
        <f t="shared" si="78"/>
        <v>1.530023910073892E-3</v>
      </c>
      <c r="AH81" s="5">
        <f t="shared" si="79"/>
        <v>2.4595691104629981E-3</v>
      </c>
      <c r="AI81" s="5">
        <f t="shared" si="80"/>
        <v>3.2839973855520676E-3</v>
      </c>
      <c r="AJ81" s="5">
        <f t="shared" si="81"/>
        <v>2.1923837761734372E-3</v>
      </c>
      <c r="AK81" s="5">
        <f t="shared" si="82"/>
        <v>9.7575120759329885E-4</v>
      </c>
      <c r="AL81" s="5">
        <f t="shared" si="83"/>
        <v>1.4811917855608335E-5</v>
      </c>
      <c r="AM81" s="5">
        <f t="shared" si="84"/>
        <v>3.970720146820852E-3</v>
      </c>
      <c r="AN81" s="5">
        <f t="shared" si="85"/>
        <v>3.3810682050179654E-3</v>
      </c>
      <c r="AO81" s="5">
        <f t="shared" si="86"/>
        <v>1.4394897882864029E-3</v>
      </c>
      <c r="AP81" s="5">
        <f t="shared" si="87"/>
        <v>4.0857518490862541E-4</v>
      </c>
      <c r="AQ81" s="5">
        <f t="shared" si="88"/>
        <v>8.6975442487423872E-5</v>
      </c>
      <c r="AR81" s="5">
        <f t="shared" si="89"/>
        <v>4.1886461951185004E-4</v>
      </c>
      <c r="AS81" s="5">
        <f t="shared" si="90"/>
        <v>5.5926475475951906E-4</v>
      </c>
      <c r="AT81" s="5">
        <f t="shared" si="91"/>
        <v>3.7336295708233761E-4</v>
      </c>
      <c r="AU81" s="5">
        <f t="shared" si="92"/>
        <v>1.6617043065313936E-4</v>
      </c>
      <c r="AV81" s="5">
        <f t="shared" si="93"/>
        <v>5.5467363927643998E-5</v>
      </c>
      <c r="AW81" s="5">
        <f t="shared" si="94"/>
        <v>4.6777522781642617E-7</v>
      </c>
      <c r="AX81" s="5">
        <f t="shared" si="95"/>
        <v>8.8361239952201322E-4</v>
      </c>
      <c r="AY81" s="5">
        <f t="shared" si="96"/>
        <v>7.5239595819299651E-4</v>
      </c>
      <c r="AZ81" s="5">
        <f t="shared" si="97"/>
        <v>3.2033257920066919E-4</v>
      </c>
      <c r="BA81" s="5">
        <f t="shared" si="98"/>
        <v>9.0921063729790236E-5</v>
      </c>
      <c r="BB81" s="5">
        <f t="shared" si="99"/>
        <v>1.935482144147915E-5</v>
      </c>
      <c r="BC81" s="5">
        <f t="shared" si="100"/>
        <v>3.2961260914839107E-6</v>
      </c>
      <c r="BD81" s="5">
        <f t="shared" si="101"/>
        <v>5.944387058572354E-5</v>
      </c>
      <c r="BE81" s="5">
        <f t="shared" si="102"/>
        <v>7.9368989779621954E-5</v>
      </c>
      <c r="BF81" s="5">
        <f t="shared" si="103"/>
        <v>5.2986426325935225E-5</v>
      </c>
      <c r="BG81" s="5">
        <f t="shared" si="104"/>
        <v>2.3582353616858091E-5</v>
      </c>
      <c r="BH81" s="5">
        <f t="shared" si="105"/>
        <v>7.8717433973981641E-6</v>
      </c>
      <c r="BI81" s="5">
        <f t="shared" si="106"/>
        <v>2.1020580090084218E-6</v>
      </c>
      <c r="BJ81" s="8">
        <f t="shared" si="107"/>
        <v>0.47967633561533191</v>
      </c>
      <c r="BK81" s="8">
        <f t="shared" si="108"/>
        <v>0.2819108167983797</v>
      </c>
      <c r="BL81" s="8">
        <f t="shared" si="109"/>
        <v>0.22710793271330573</v>
      </c>
      <c r="BM81" s="8">
        <f t="shared" si="110"/>
        <v>0.37321293105581466</v>
      </c>
      <c r="BN81" s="8">
        <f t="shared" si="111"/>
        <v>0.62628427925506325</v>
      </c>
    </row>
    <row r="82" spans="1:66" x14ac:dyDescent="0.25">
      <c r="A82" t="s">
        <v>145</v>
      </c>
      <c r="B82" t="s">
        <v>391</v>
      </c>
      <c r="C82" t="s">
        <v>148</v>
      </c>
      <c r="D82" t="s">
        <v>494</v>
      </c>
      <c r="E82">
        <f>VLOOKUP(A82,home!$A$2:$E$405,3,FALSE)</f>
        <v>1.45098039215686</v>
      </c>
      <c r="F82">
        <f>VLOOKUP(B82,home!$B$2:$E$405,3,FALSE)</f>
        <v>0.84</v>
      </c>
      <c r="G82">
        <f>VLOOKUP(C82,away!$B$2:$E$405,4,FALSE)</f>
        <v>1.03</v>
      </c>
      <c r="H82">
        <f>VLOOKUP(A82,away!$A$2:$E$405,3,FALSE)</f>
        <v>1.2843137254902</v>
      </c>
      <c r="I82">
        <f>VLOOKUP(C82,away!$B$2:$E$405,3,FALSE)</f>
        <v>0.9</v>
      </c>
      <c r="J82">
        <f>VLOOKUP(B82,home!$B$2:$E$405,4,FALSE)</f>
        <v>1.47</v>
      </c>
      <c r="K82" s="3">
        <f t="shared" si="112"/>
        <v>1.2553882352941153</v>
      </c>
      <c r="L82" s="3">
        <f t="shared" si="113"/>
        <v>1.6991470588235345</v>
      </c>
      <c r="M82" s="5">
        <f t="shared" si="58"/>
        <v>5.2102867459985346E-2</v>
      </c>
      <c r="N82" s="5">
        <f t="shared" si="59"/>
        <v>6.5409326834354187E-2</v>
      </c>
      <c r="O82" s="5">
        <f t="shared" si="60"/>
        <v>8.853043400090653E-2</v>
      </c>
      <c r="P82" s="5">
        <f t="shared" si="61"/>
        <v>0.11114006531022018</v>
      </c>
      <c r="Q82" s="5">
        <f t="shared" si="62"/>
        <v>4.1057049693177965E-2</v>
      </c>
      <c r="R82" s="5">
        <f t="shared" si="63"/>
        <v>7.5213113274505694E-2</v>
      </c>
      <c r="S82" s="5">
        <f t="shared" si="64"/>
        <v>5.9267919019266813E-2</v>
      </c>
      <c r="T82" s="5">
        <f t="shared" si="65"/>
        <v>6.9761965230135017E-2</v>
      </c>
      <c r="U82" s="5">
        <f t="shared" si="66"/>
        <v>9.4421657544658089E-2</v>
      </c>
      <c r="V82" s="5">
        <f t="shared" si="67"/>
        <v>1.4047084400789686E-2</v>
      </c>
      <c r="W82" s="5">
        <f t="shared" si="68"/>
        <v>1.7180845720233828E-2</v>
      </c>
      <c r="X82" s="5">
        <f t="shared" si="69"/>
        <v>2.9192783473636214E-2</v>
      </c>
      <c r="Y82" s="5">
        <f t="shared" si="70"/>
        <v>2.4801416089050635E-2</v>
      </c>
      <c r="Z82" s="5">
        <f t="shared" si="71"/>
        <v>4.259938006844588E-2</v>
      </c>
      <c r="AA82" s="5">
        <f t="shared" si="72"/>
        <v>5.3478760568749575E-2</v>
      </c>
      <c r="AB82" s="5">
        <f t="shared" si="73"/>
        <v>3.3568303428059533E-2</v>
      </c>
      <c r="AC82" s="5">
        <f t="shared" si="74"/>
        <v>1.8727302759787275E-3</v>
      </c>
      <c r="AD82" s="5">
        <f t="shared" si="75"/>
        <v>5.3921578973962015E-3</v>
      </c>
      <c r="AE82" s="5">
        <f t="shared" si="76"/>
        <v>9.1620692320728472E-3</v>
      </c>
      <c r="AF82" s="5">
        <f t="shared" si="77"/>
        <v>7.7838514942070907E-3</v>
      </c>
      <c r="AG82" s="5">
        <f t="shared" si="78"/>
        <v>4.4086361242337158E-3</v>
      </c>
      <c r="AH82" s="5">
        <f t="shared" si="79"/>
        <v>1.8095652837751441E-2</v>
      </c>
      <c r="AI82" s="5">
        <f t="shared" si="80"/>
        <v>2.2717069682479728E-2</v>
      </c>
      <c r="AJ82" s="5">
        <f t="shared" si="81"/>
        <v>1.4259371009870838E-2</v>
      </c>
      <c r="AK82" s="5">
        <f t="shared" si="82"/>
        <v>5.9670155361619404E-3</v>
      </c>
      <c r="AL82" s="5">
        <f t="shared" si="83"/>
        <v>1.5978803112174102E-4</v>
      </c>
      <c r="AM82" s="5">
        <f t="shared" si="84"/>
        <v>1.3538503174478874E-3</v>
      </c>
      <c r="AN82" s="5">
        <f t="shared" si="85"/>
        <v>2.3003907849788855E-3</v>
      </c>
      <c r="AO82" s="5">
        <f t="shared" si="86"/>
        <v>1.9543511182208181E-3</v>
      </c>
      <c r="AP82" s="5">
        <f t="shared" si="87"/>
        <v>1.1069099848111292E-3</v>
      </c>
      <c r="AQ82" s="5">
        <f t="shared" si="88"/>
        <v>4.7020071126855864E-4</v>
      </c>
      <c r="AR82" s="5">
        <f t="shared" si="89"/>
        <v>6.1494350593514187E-3</v>
      </c>
      <c r="AS82" s="5">
        <f t="shared" si="90"/>
        <v>7.7199284272149405E-3</v>
      </c>
      <c r="AT82" s="5">
        <f t="shared" si="91"/>
        <v>4.8457536624191199E-3</v>
      </c>
      <c r="AU82" s="5">
        <f t="shared" si="92"/>
        <v>2.0277673796447785E-3</v>
      </c>
      <c r="AV82" s="5">
        <f t="shared" si="93"/>
        <v>6.3640882807980794E-4</v>
      </c>
      <c r="AW82" s="5">
        <f t="shared" si="94"/>
        <v>9.4678368860624445E-6</v>
      </c>
      <c r="AX82" s="5">
        <f t="shared" si="95"/>
        <v>2.8326796014554691E-4</v>
      </c>
      <c r="AY82" s="5">
        <f t="shared" si="96"/>
        <v>4.813139213402481E-4</v>
      </c>
      <c r="AZ82" s="5">
        <f t="shared" si="97"/>
        <v>4.0891156690805238E-4</v>
      </c>
      <c r="BA82" s="5">
        <f t="shared" si="98"/>
        <v>2.3160029541024663E-4</v>
      </c>
      <c r="BB82" s="5">
        <f t="shared" si="99"/>
        <v>9.8380740192245634E-5</v>
      </c>
      <c r="BC82" s="5">
        <f t="shared" si="100"/>
        <v>3.3432669068507277E-5</v>
      </c>
      <c r="BD82" s="5">
        <f t="shared" si="101"/>
        <v>1.7414657490872143E-3</v>
      </c>
      <c r="BE82" s="5">
        <f t="shared" si="102"/>
        <v>2.1862156135717425E-3</v>
      </c>
      <c r="BF82" s="5">
        <f t="shared" si="103"/>
        <v>1.3722746805471357E-3</v>
      </c>
      <c r="BG82" s="5">
        <f t="shared" si="104"/>
        <v>5.7424582985028823E-4</v>
      </c>
      <c r="BH82" s="5">
        <f t="shared" si="105"/>
        <v>1.8022536474018958E-4</v>
      </c>
      <c r="BI82" s="5">
        <f t="shared" si="106"/>
        <v>4.525056051928492E-5</v>
      </c>
      <c r="BJ82" s="8">
        <f t="shared" si="107"/>
        <v>0.28287271185828988</v>
      </c>
      <c r="BK82" s="8">
        <f t="shared" si="108"/>
        <v>0.23907176841870273</v>
      </c>
      <c r="BL82" s="8">
        <f t="shared" si="109"/>
        <v>0.43373034903816926</v>
      </c>
      <c r="BM82" s="8">
        <f t="shared" si="110"/>
        <v>0.56434950672600359</v>
      </c>
      <c r="BN82" s="8">
        <f t="shared" si="111"/>
        <v>0.43345285657314991</v>
      </c>
    </row>
    <row r="83" spans="1:66" x14ac:dyDescent="0.25">
      <c r="A83" t="s">
        <v>145</v>
      </c>
      <c r="B83" t="s">
        <v>419</v>
      </c>
      <c r="C83" t="s">
        <v>432</v>
      </c>
      <c r="D83" t="s">
        <v>494</v>
      </c>
      <c r="E83">
        <f>VLOOKUP(A83,home!$A$2:$E$405,3,FALSE)</f>
        <v>1.45098039215686</v>
      </c>
      <c r="F83">
        <f>VLOOKUP(B83,home!$B$2:$E$405,3,FALSE)</f>
        <v>1.28</v>
      </c>
      <c r="G83">
        <f>VLOOKUP(C83,away!$B$2:$E$405,4,FALSE)</f>
        <v>1.31</v>
      </c>
      <c r="H83">
        <f>VLOOKUP(A83,away!$A$2:$E$405,3,FALSE)</f>
        <v>1.2843137254902</v>
      </c>
      <c r="I83">
        <f>VLOOKUP(C83,away!$B$2:$E$405,3,FALSE)</f>
        <v>0.48</v>
      </c>
      <c r="J83">
        <f>VLOOKUP(B83,home!$B$2:$E$405,4,FALSE)</f>
        <v>0.33</v>
      </c>
      <c r="K83" s="3">
        <f t="shared" si="112"/>
        <v>2.433003921568623</v>
      </c>
      <c r="L83" s="3">
        <f t="shared" si="113"/>
        <v>0.20343529411764769</v>
      </c>
      <c r="M83" s="5">
        <f t="shared" si="58"/>
        <v>7.1615824584443225E-2</v>
      </c>
      <c r="N83" s="5">
        <f t="shared" si="59"/>
        <v>0.17424158206032095</v>
      </c>
      <c r="O83" s="5">
        <f t="shared" si="60"/>
        <v>1.4569186337814071E-2</v>
      </c>
      <c r="P83" s="5">
        <f t="shared" si="61"/>
        <v>3.5446887493965636E-2</v>
      </c>
      <c r="Q83" s="5">
        <f t="shared" si="62"/>
        <v>0.21196522622654101</v>
      </c>
      <c r="R83" s="5">
        <f t="shared" si="63"/>
        <v>1.4819433538440104E-3</v>
      </c>
      <c r="S83" s="5">
        <f t="shared" si="64"/>
        <v>4.3861878303458014E-3</v>
      </c>
      <c r="T83" s="5">
        <f t="shared" si="65"/>
        <v>4.3121208140110098E-2</v>
      </c>
      <c r="U83" s="5">
        <f t="shared" si="66"/>
        <v>3.6055739914450341E-3</v>
      </c>
      <c r="V83" s="5">
        <f t="shared" si="67"/>
        <v>2.4122028499805182E-4</v>
      </c>
      <c r="W83" s="5">
        <f t="shared" si="68"/>
        <v>0.17190407554845155</v>
      </c>
      <c r="X83" s="5">
        <f t="shared" si="69"/>
        <v>3.4971356169221562E-2</v>
      </c>
      <c r="Y83" s="5">
        <f t="shared" si="70"/>
        <v>3.5572040639893017E-3</v>
      </c>
      <c r="Z83" s="5">
        <f t="shared" si="71"/>
        <v>1.0049319401831652E-4</v>
      </c>
      <c r="AA83" s="5">
        <f t="shared" si="72"/>
        <v>2.4450033513752053E-4</v>
      </c>
      <c r="AB83" s="5">
        <f t="shared" si="73"/>
        <v>2.9743513710721509E-4</v>
      </c>
      <c r="AC83" s="5">
        <f t="shared" si="74"/>
        <v>7.4621324557136157E-6</v>
      </c>
      <c r="AD83" s="5">
        <f t="shared" si="75"/>
        <v>0.10456082248575289</v>
      </c>
      <c r="AE83" s="5">
        <f t="shared" si="76"/>
        <v>2.1271361675572288E-2</v>
      </c>
      <c r="AF83" s="5">
        <f t="shared" si="77"/>
        <v>2.1636728593764543E-3</v>
      </c>
      <c r="AG83" s="5">
        <f t="shared" si="78"/>
        <v>1.4672247484054027E-4</v>
      </c>
      <c r="AH83" s="5">
        <f t="shared" si="79"/>
        <v>5.1109656204845114E-6</v>
      </c>
      <c r="AI83" s="5">
        <f t="shared" si="80"/>
        <v>1.2434999397641226E-5</v>
      </c>
      <c r="AJ83" s="5">
        <f t="shared" si="81"/>
        <v>1.5127201149582287E-5</v>
      </c>
      <c r="AK83" s="5">
        <f t="shared" si="82"/>
        <v>1.2268179906430362E-5</v>
      </c>
      <c r="AL83" s="5">
        <f t="shared" si="83"/>
        <v>1.4773794543738773E-7</v>
      </c>
      <c r="AM83" s="5">
        <f t="shared" si="84"/>
        <v>5.0879378230055478E-2</v>
      </c>
      <c r="AN83" s="5">
        <f t="shared" si="85"/>
        <v>1.0350661274754376E-2</v>
      </c>
      <c r="AO83" s="5">
        <f t="shared" si="86"/>
        <v>1.0528449103709015E-3</v>
      </c>
      <c r="AP83" s="5">
        <f t="shared" si="87"/>
        <v>7.1395271333857607E-5</v>
      </c>
      <c r="AQ83" s="5">
        <f t="shared" si="88"/>
        <v>3.6310795056031446E-6</v>
      </c>
      <c r="AR83" s="5">
        <f t="shared" si="89"/>
        <v>2.079501588456905E-7</v>
      </c>
      <c r="AS83" s="5">
        <f t="shared" si="90"/>
        <v>5.0594355196238307E-7</v>
      </c>
      <c r="AT83" s="5">
        <f t="shared" si="91"/>
        <v>6.1548132300841833E-7</v>
      </c>
      <c r="AU83" s="5">
        <f t="shared" si="92"/>
        <v>4.9915615751057538E-7</v>
      </c>
      <c r="AV83" s="5">
        <f t="shared" si="93"/>
        <v>3.0361222217458886E-7</v>
      </c>
      <c r="AW83" s="5">
        <f t="shared" si="94"/>
        <v>2.0312279524873697E-9</v>
      </c>
      <c r="AX83" s="5">
        <f t="shared" si="95"/>
        <v>2.0631621126783024E-2</v>
      </c>
      <c r="AY83" s="5">
        <f t="shared" si="96"/>
        <v>4.1971999120509777E-3</v>
      </c>
      <c r="AZ83" s="5">
        <f t="shared" si="97"/>
        <v>4.2692929928932796E-4</v>
      </c>
      <c r="BA83" s="5">
        <f t="shared" si="98"/>
        <v>2.8950829189455229E-5</v>
      </c>
      <c r="BB83" s="5">
        <f t="shared" si="99"/>
        <v>1.4724051127766506E-6</v>
      </c>
      <c r="BC83" s="5">
        <f t="shared" si="100"/>
        <v>5.9907833435609231E-8</v>
      </c>
      <c r="BD83" s="5">
        <f t="shared" si="101"/>
        <v>7.0507336210974368E-9</v>
      </c>
      <c r="BE83" s="5">
        <f t="shared" si="102"/>
        <v>1.7154462550065798E-8</v>
      </c>
      <c r="BF83" s="5">
        <f t="shared" si="103"/>
        <v>2.086843732835609E-8</v>
      </c>
      <c r="BG83" s="5">
        <f t="shared" si="104"/>
        <v>1.6924329952299802E-8</v>
      </c>
      <c r="BH83" s="5">
        <f t="shared" si="105"/>
        <v>1.0294240285966684E-8</v>
      </c>
      <c r="BI83" s="5">
        <f t="shared" si="106"/>
        <v>5.0091853970653285E-9</v>
      </c>
      <c r="BJ83" s="8">
        <f t="shared" si="107"/>
        <v>0.85554737595045594</v>
      </c>
      <c r="BK83" s="8">
        <f t="shared" si="108"/>
        <v>0.11589492997620485</v>
      </c>
      <c r="BL83" s="8">
        <f t="shared" si="109"/>
        <v>2.024578994622463E-2</v>
      </c>
      <c r="BM83" s="8">
        <f t="shared" si="110"/>
        <v>0.47827074112915186</v>
      </c>
      <c r="BN83" s="8">
        <f t="shared" si="111"/>
        <v>0.50932065005692895</v>
      </c>
    </row>
    <row r="84" spans="1:66" x14ac:dyDescent="0.25">
      <c r="A84" t="s">
        <v>145</v>
      </c>
      <c r="B84" t="s">
        <v>433</v>
      </c>
      <c r="C84" t="s">
        <v>404</v>
      </c>
      <c r="D84" t="s">
        <v>494</v>
      </c>
      <c r="E84">
        <f>VLOOKUP(A84,home!$A$2:$E$405,3,FALSE)</f>
        <v>1.45098039215686</v>
      </c>
      <c r="F84">
        <f>VLOOKUP(B84,home!$B$2:$E$405,3,FALSE)</f>
        <v>0.75</v>
      </c>
      <c r="G84">
        <f>VLOOKUP(C84,away!$B$2:$E$405,4,FALSE)</f>
        <v>0.49</v>
      </c>
      <c r="H84">
        <f>VLOOKUP(A84,away!$A$2:$E$405,3,FALSE)</f>
        <v>1.2843137254902</v>
      </c>
      <c r="I84">
        <f>VLOOKUP(C84,away!$B$2:$E$405,3,FALSE)</f>
        <v>0.59</v>
      </c>
      <c r="J84">
        <f>VLOOKUP(B84,home!$B$2:$E$405,4,FALSE)</f>
        <v>1.62</v>
      </c>
      <c r="K84" s="3">
        <f t="shared" si="112"/>
        <v>0.53323529411764603</v>
      </c>
      <c r="L84" s="3">
        <f t="shared" si="113"/>
        <v>1.2275470588235331</v>
      </c>
      <c r="M84" s="5">
        <f t="shared" si="58"/>
        <v>0.17191031665637235</v>
      </c>
      <c r="N84" s="5">
        <f t="shared" si="59"/>
        <v>9.1668648264118358E-2</v>
      </c>
      <c r="O84" s="5">
        <f t="shared" si="60"/>
        <v>0.21102800359295212</v>
      </c>
      <c r="P84" s="5">
        <f t="shared" si="61"/>
        <v>0.11252757956294747</v>
      </c>
      <c r="Q84" s="5">
        <f t="shared" si="62"/>
        <v>2.4440479309242095E-2</v>
      </c>
      <c r="R84" s="5">
        <f t="shared" si="63"/>
        <v>0.1295234025699652</v>
      </c>
      <c r="S84" s="5">
        <f t="shared" si="64"/>
        <v>1.8414334300259266E-2</v>
      </c>
      <c r="T84" s="5">
        <f t="shared" si="65"/>
        <v>3.0001838492297549E-2</v>
      </c>
      <c r="U84" s="5">
        <f t="shared" si="66"/>
        <v>6.9066449664513654E-2</v>
      </c>
      <c r="V84" s="5">
        <f t="shared" si="67"/>
        <v>1.3392774328004552E-3</v>
      </c>
      <c r="W84" s="5">
        <f t="shared" si="68"/>
        <v>4.3441753909466514E-3</v>
      </c>
      <c r="X84" s="5">
        <f t="shared" si="69"/>
        <v>5.3326797241701335E-3</v>
      </c>
      <c r="Y84" s="5">
        <f t="shared" si="70"/>
        <v>3.2730576555264697E-3</v>
      </c>
      <c r="Z84" s="5">
        <f t="shared" si="71"/>
        <v>5.2998690624525731E-2</v>
      </c>
      <c r="AA84" s="5">
        <f t="shared" si="72"/>
        <v>2.8260772383019106E-2</v>
      </c>
      <c r="AB84" s="5">
        <f t="shared" si="73"/>
        <v>7.5348206368255196E-3</v>
      </c>
      <c r="AC84" s="5">
        <f t="shared" si="74"/>
        <v>5.4790795430254543E-5</v>
      </c>
      <c r="AD84" s="5">
        <f t="shared" si="75"/>
        <v>5.7911691057251915E-4</v>
      </c>
      <c r="AE84" s="5">
        <f t="shared" si="76"/>
        <v>7.1089326028826694E-4</v>
      </c>
      <c r="AF84" s="5">
        <f t="shared" si="77"/>
        <v>4.3632746540216735E-4</v>
      </c>
      <c r="AG84" s="5">
        <f t="shared" si="78"/>
        <v>1.7853749894611908E-4</v>
      </c>
      <c r="AH84" s="5">
        <f t="shared" si="79"/>
        <v>1.6264596699408735E-2</v>
      </c>
      <c r="AI84" s="5">
        <f t="shared" si="80"/>
        <v>8.6728570047141101E-3</v>
      </c>
      <c r="AJ84" s="5">
        <f t="shared" si="81"/>
        <v>2.3123367278745071E-3</v>
      </c>
      <c r="AK84" s="5">
        <f t="shared" si="82"/>
        <v>4.1100651839573275E-4</v>
      </c>
      <c r="AL84" s="5">
        <f t="shared" si="83"/>
        <v>1.4345795440349707E-6</v>
      </c>
      <c r="AM84" s="5">
        <f t="shared" si="84"/>
        <v>6.1761115227527979E-5</v>
      </c>
      <c r="AN84" s="5">
        <f t="shared" si="85"/>
        <v>7.5814675347213295E-5</v>
      </c>
      <c r="AO84" s="5">
        <f t="shared" si="86"/>
        <v>4.6533040869066367E-5</v>
      </c>
      <c r="AP84" s="5">
        <f t="shared" si="87"/>
        <v>1.9040499152312556E-5</v>
      </c>
      <c r="AQ84" s="5">
        <f t="shared" si="88"/>
        <v>5.8432771832383148E-6</v>
      </c>
      <c r="AR84" s="5">
        <f t="shared" si="89"/>
        <v>3.9931115682620274E-3</v>
      </c>
      <c r="AS84" s="5">
        <f t="shared" si="90"/>
        <v>2.1292680215467766E-3</v>
      </c>
      <c r="AT84" s="5">
        <f t="shared" si="91"/>
        <v>5.6770042986239685E-4</v>
      </c>
      <c r="AU84" s="5">
        <f t="shared" si="92"/>
        <v>1.0090596856279644E-4</v>
      </c>
      <c r="AV84" s="5">
        <f t="shared" si="93"/>
        <v>1.3451655956202171E-5</v>
      </c>
      <c r="AW84" s="5">
        <f t="shared" si="94"/>
        <v>2.6084299024268149E-8</v>
      </c>
      <c r="AX84" s="5">
        <f t="shared" si="95"/>
        <v>5.4888677405641158E-6</v>
      </c>
      <c r="AY84" s="5">
        <f t="shared" si="96"/>
        <v>6.7378434512008521E-6</v>
      </c>
      <c r="AZ84" s="5">
        <f t="shared" si="97"/>
        <v>4.1355099556675063E-6</v>
      </c>
      <c r="BA84" s="5">
        <f t="shared" si="98"/>
        <v>1.6921776942716952E-6</v>
      </c>
      <c r="BB84" s="5">
        <f t="shared" si="99"/>
        <v>5.1930693790250187E-7</v>
      </c>
      <c r="BC84" s="5">
        <f t="shared" si="100"/>
        <v>1.2749474084977429E-7</v>
      </c>
      <c r="BD84" s="5">
        <f t="shared" si="101"/>
        <v>8.1695539352904579E-4</v>
      </c>
      <c r="BE84" s="5">
        <f t="shared" si="102"/>
        <v>4.3562944954945792E-4</v>
      </c>
      <c r="BF84" s="5">
        <f t="shared" si="103"/>
        <v>1.161464988284067E-4</v>
      </c>
      <c r="BG84" s="5">
        <f t="shared" si="104"/>
        <v>2.0644470821166763E-5</v>
      </c>
      <c r="BH84" s="5">
        <f t="shared" si="105"/>
        <v>2.7520901175570041E-6</v>
      </c>
      <c r="BI84" s="5">
        <f t="shared" si="106"/>
        <v>2.9350231665475537E-7</v>
      </c>
      <c r="BJ84" s="8">
        <f t="shared" si="107"/>
        <v>0.1611934477798101</v>
      </c>
      <c r="BK84" s="8">
        <f t="shared" si="108"/>
        <v>0.30425447117080501</v>
      </c>
      <c r="BL84" s="8">
        <f t="shared" si="109"/>
        <v>0.48127110484702113</v>
      </c>
      <c r="BM84" s="8">
        <f t="shared" si="110"/>
        <v>0.25861257270741217</v>
      </c>
      <c r="BN84" s="8">
        <f t="shared" si="111"/>
        <v>0.7410984299555976</v>
      </c>
    </row>
    <row r="85" spans="1:66" x14ac:dyDescent="0.25">
      <c r="A85" t="s">
        <v>145</v>
      </c>
      <c r="B85" t="s">
        <v>434</v>
      </c>
      <c r="C85" t="s">
        <v>423</v>
      </c>
      <c r="D85" t="s">
        <v>494</v>
      </c>
      <c r="E85">
        <f>VLOOKUP(A85,home!$A$2:$E$405,3,FALSE)</f>
        <v>1.45098039215686</v>
      </c>
      <c r="F85">
        <f>VLOOKUP(B85,home!$B$2:$E$405,3,FALSE)</f>
        <v>0.81</v>
      </c>
      <c r="G85">
        <f>VLOOKUP(C85,away!$B$2:$E$405,4,FALSE)</f>
        <v>0.83</v>
      </c>
      <c r="H85">
        <f>VLOOKUP(A85,away!$A$2:$E$405,3,FALSE)</f>
        <v>1.2843137254902</v>
      </c>
      <c r="I85">
        <f>VLOOKUP(C85,away!$B$2:$E$405,3,FALSE)</f>
        <v>1.24</v>
      </c>
      <c r="J85">
        <f>VLOOKUP(B85,home!$B$2:$E$405,4,FALSE)</f>
        <v>0.64</v>
      </c>
      <c r="K85" s="3">
        <f t="shared" si="112"/>
        <v>0.97549411764705696</v>
      </c>
      <c r="L85" s="3">
        <f t="shared" si="113"/>
        <v>1.0192313725490227</v>
      </c>
      <c r="M85" s="5">
        <f t="shared" si="58"/>
        <v>0.13605099637355142</v>
      </c>
      <c r="N85" s="5">
        <f t="shared" si="59"/>
        <v>0.13271694666242048</v>
      </c>
      <c r="O85" s="5">
        <f t="shared" si="60"/>
        <v>0.13866744377047693</v>
      </c>
      <c r="P85" s="5">
        <f t="shared" si="61"/>
        <v>0.13526927570725425</v>
      </c>
      <c r="Q85" s="5">
        <f t="shared" si="62"/>
        <v>6.4732300390634698E-2</v>
      </c>
      <c r="R85" s="5">
        <f t="shared" si="63"/>
        <v>7.0667104521023802E-2</v>
      </c>
      <c r="S85" s="5">
        <f t="shared" si="64"/>
        <v>3.3623011661240376E-2</v>
      </c>
      <c r="T85" s="5">
        <f t="shared" si="65"/>
        <v>6.5977191375402228E-2</v>
      </c>
      <c r="U85" s="5">
        <f t="shared" si="66"/>
        <v>6.8935344771408447E-2</v>
      </c>
      <c r="V85" s="5">
        <f t="shared" si="67"/>
        <v>3.7144245383014681E-3</v>
      </c>
      <c r="W85" s="5">
        <f t="shared" si="68"/>
        <v>2.1048659417608813E-2</v>
      </c>
      <c r="X85" s="5">
        <f t="shared" si="69"/>
        <v>2.1453454028526341E-2</v>
      </c>
      <c r="Y85" s="5">
        <f t="shared" si="70"/>
        <v>1.0933016697706131E-2</v>
      </c>
      <c r="Z85" s="5">
        <f t="shared" si="71"/>
        <v>2.4008709978342785E-2</v>
      </c>
      <c r="AA85" s="5">
        <f t="shared" si="72"/>
        <v>2.3420355356167582E-2</v>
      </c>
      <c r="AB85" s="5">
        <f t="shared" si="73"/>
        <v>1.142320944157261E-2</v>
      </c>
      <c r="AC85" s="5">
        <f t="shared" si="74"/>
        <v>2.3081763932186487E-4</v>
      </c>
      <c r="AD85" s="5">
        <f t="shared" si="75"/>
        <v>5.1332108615584305E-3</v>
      </c>
      <c r="AE85" s="5">
        <f t="shared" si="76"/>
        <v>5.2319295520097493E-3</v>
      </c>
      <c r="AF85" s="5">
        <f t="shared" si="77"/>
        <v>2.666273369187345E-3</v>
      </c>
      <c r="AG85" s="5">
        <f t="shared" si="78"/>
        <v>9.058498218892418E-4</v>
      </c>
      <c r="AH85" s="5">
        <f t="shared" si="79"/>
        <v>6.1176076060894318E-3</v>
      </c>
      <c r="AI85" s="5">
        <f t="shared" si="80"/>
        <v>5.9676902338131341E-3</v>
      </c>
      <c r="AJ85" s="5">
        <f t="shared" si="81"/>
        <v>2.9107233595122512E-3</v>
      </c>
      <c r="AK85" s="5">
        <f t="shared" si="82"/>
        <v>9.4646450510069374E-4</v>
      </c>
      <c r="AL85" s="5">
        <f t="shared" si="83"/>
        <v>9.179656371144861E-6</v>
      </c>
      <c r="AM85" s="5">
        <f t="shared" si="84"/>
        <v>1.0014834000184464E-3</v>
      </c>
      <c r="AN85" s="5">
        <f t="shared" si="85"/>
        <v>1.0207433003858628E-3</v>
      </c>
      <c r="AO85" s="5">
        <f t="shared" si="86"/>
        <v>5.2018679753625119E-4</v>
      </c>
      <c r="AP85" s="5">
        <f t="shared" si="87"/>
        <v>1.7673023454491799E-4</v>
      </c>
      <c r="AQ85" s="5">
        <f t="shared" si="88"/>
        <v>4.503224988153186E-5</v>
      </c>
      <c r="AR85" s="5">
        <f t="shared" si="89"/>
        <v>1.2470515194141752E-3</v>
      </c>
      <c r="AS85" s="5">
        <f t="shared" si="90"/>
        <v>1.2164914215913522E-3</v>
      </c>
      <c r="AT85" s="5">
        <f t="shared" si="91"/>
        <v>5.9334011296523507E-4</v>
      </c>
      <c r="AU85" s="5">
        <f t="shared" si="92"/>
        <v>1.929332633205424E-4</v>
      </c>
      <c r="AV85" s="5">
        <f t="shared" si="93"/>
        <v>4.705131586690994E-5</v>
      </c>
      <c r="AW85" s="5">
        <f t="shared" si="94"/>
        <v>2.5352533275195887E-7</v>
      </c>
      <c r="AX85" s="5">
        <f t="shared" si="95"/>
        <v>1.6282352760652808E-4</v>
      </c>
      <c r="AY85" s="5">
        <f t="shared" si="96"/>
        <v>1.659548475256753E-4</v>
      </c>
      <c r="AZ85" s="5">
        <f t="shared" si="97"/>
        <v>8.4573193512378896E-5</v>
      </c>
      <c r="BA85" s="5">
        <f t="shared" si="98"/>
        <v>2.8733217368158687E-5</v>
      </c>
      <c r="BB85" s="5">
        <f t="shared" si="99"/>
        <v>7.3214491439744479E-6</v>
      </c>
      <c r="BC85" s="5">
        <f t="shared" si="100"/>
        <v>1.4924501320121895E-6</v>
      </c>
      <c r="BD85" s="5">
        <f t="shared" si="101"/>
        <v>2.1183900529530891E-4</v>
      </c>
      <c r="BE85" s="5">
        <f t="shared" si="102"/>
        <v>2.0664770355377756E-4</v>
      </c>
      <c r="BF85" s="5">
        <f t="shared" si="103"/>
        <v>1.0079180962099141E-4</v>
      </c>
      <c r="BG85" s="5">
        <f t="shared" si="104"/>
        <v>3.277393913075973E-5</v>
      </c>
      <c r="BH85" s="5">
        <f t="shared" si="105"/>
        <v>7.9926962085447018E-6</v>
      </c>
      <c r="BI85" s="5">
        <f t="shared" si="106"/>
        <v>1.5593656271150588E-6</v>
      </c>
      <c r="BJ85" s="8">
        <f t="shared" si="107"/>
        <v>0.33401390684459914</v>
      </c>
      <c r="BK85" s="8">
        <f t="shared" si="108"/>
        <v>0.3090636604235662</v>
      </c>
      <c r="BL85" s="8">
        <f t="shared" si="109"/>
        <v>0.33291441571775965</v>
      </c>
      <c r="BM85" s="8">
        <f t="shared" si="110"/>
        <v>0.32173092421671329</v>
      </c>
      <c r="BN85" s="8">
        <f t="shared" si="111"/>
        <v>0.67810406742536156</v>
      </c>
    </row>
    <row r="86" spans="1:66" x14ac:dyDescent="0.25">
      <c r="A86" t="s">
        <v>145</v>
      </c>
      <c r="B86" t="s">
        <v>147</v>
      </c>
      <c r="C86" t="s">
        <v>149</v>
      </c>
      <c r="D86" t="s">
        <v>494</v>
      </c>
      <c r="E86">
        <f>VLOOKUP(A86,home!$A$2:$E$405,3,FALSE)</f>
        <v>1.45098039215686</v>
      </c>
      <c r="F86">
        <f>VLOOKUP(B86,home!$B$2:$E$405,3,FALSE)</f>
        <v>1</v>
      </c>
      <c r="G86">
        <f>VLOOKUP(C86,away!$B$2:$E$405,4,FALSE)</f>
        <v>1.95</v>
      </c>
      <c r="H86">
        <f>VLOOKUP(A86,away!$A$2:$E$405,3,FALSE)</f>
        <v>1.2843137254902</v>
      </c>
      <c r="I86">
        <f>VLOOKUP(C86,away!$B$2:$E$405,3,FALSE)</f>
        <v>0.34</v>
      </c>
      <c r="J86">
        <f>VLOOKUP(B86,home!$B$2:$E$405,4,FALSE)</f>
        <v>1.21</v>
      </c>
      <c r="K86" s="3">
        <f t="shared" si="112"/>
        <v>2.8294117647058772</v>
      </c>
      <c r="L86" s="3">
        <f t="shared" si="113"/>
        <v>0.52836666666666832</v>
      </c>
      <c r="M86" s="5">
        <f t="shared" si="58"/>
        <v>3.4812511485414609E-2</v>
      </c>
      <c r="N86" s="5">
        <f t="shared" si="59"/>
        <v>9.8498929555790565E-2</v>
      </c>
      <c r="O86" s="5">
        <f t="shared" si="60"/>
        <v>1.8393770651843621E-2</v>
      </c>
      <c r="P86" s="5">
        <f t="shared" si="61"/>
        <v>5.2043551079628034E-2</v>
      </c>
      <c r="Q86" s="5">
        <f t="shared" si="62"/>
        <v>0.13934701504804464</v>
      </c>
      <c r="R86" s="5">
        <f t="shared" si="63"/>
        <v>4.8593276433729028E-3</v>
      </c>
      <c r="S86" s="5">
        <f t="shared" si="64"/>
        <v>1.9450846070906472E-2</v>
      </c>
      <c r="T86" s="5">
        <f t="shared" si="65"/>
        <v>7.3626317850885414E-2</v>
      </c>
      <c r="U86" s="5">
        <f t="shared" si="66"/>
        <v>1.3749038802719776E-2</v>
      </c>
      <c r="V86" s="5">
        <f t="shared" si="67"/>
        <v>3.2309300364845458E-3</v>
      </c>
      <c r="W86" s="5">
        <f t="shared" si="68"/>
        <v>0.1314233612511948</v>
      </c>
      <c r="X86" s="5">
        <f t="shared" si="69"/>
        <v>6.9439723306423187E-2</v>
      </c>
      <c r="Y86" s="5">
        <f t="shared" si="70"/>
        <v>1.8344817568835287E-2</v>
      </c>
      <c r="Z86" s="5">
        <f t="shared" si="71"/>
        <v>8.5583558305671271E-4</v>
      </c>
      <c r="AA86" s="5">
        <f t="shared" si="72"/>
        <v>2.4215112673545767E-3</v>
      </c>
      <c r="AB86" s="5">
        <f t="shared" si="73"/>
        <v>3.4257262341104394E-3</v>
      </c>
      <c r="AC86" s="5">
        <f t="shared" si="74"/>
        <v>3.0188333377451326E-4</v>
      </c>
      <c r="AD86" s="5">
        <f t="shared" si="75"/>
        <v>9.2962701120330282E-2</v>
      </c>
      <c r="AE86" s="5">
        <f t="shared" si="76"/>
        <v>4.9118392515278664E-2</v>
      </c>
      <c r="AF86" s="5">
        <f t="shared" si="77"/>
        <v>1.2976260662661408E-2</v>
      </c>
      <c r="AG86" s="5">
        <f t="shared" si="78"/>
        <v>2.2854078640427407E-3</v>
      </c>
      <c r="AH86" s="5">
        <f t="shared" si="79"/>
        <v>1.1304874855859993E-4</v>
      </c>
      <c r="AI86" s="5">
        <f t="shared" si="80"/>
        <v>3.1986145915697926E-4</v>
      </c>
      <c r="AJ86" s="5">
        <f t="shared" si="81"/>
        <v>4.5250988780737278E-4</v>
      </c>
      <c r="AK86" s="5">
        <f t="shared" si="82"/>
        <v>4.2677893340263903E-4</v>
      </c>
      <c r="AL86" s="5">
        <f t="shared" si="83"/>
        <v>1.8052223216316639E-5</v>
      </c>
      <c r="AM86" s="5">
        <f t="shared" si="84"/>
        <v>5.2605952045739722E-2</v>
      </c>
      <c r="AN86" s="5">
        <f t="shared" si="85"/>
        <v>2.7795231529234098E-2</v>
      </c>
      <c r="AO86" s="5">
        <f t="shared" si="86"/>
        <v>7.3430369161648504E-3</v>
      </c>
      <c r="AP86" s="5">
        <f t="shared" si="87"/>
        <v>1.2932719795347716E-3</v>
      </c>
      <c r="AQ86" s="5">
        <f t="shared" si="88"/>
        <v>1.708304512300477E-4</v>
      </c>
      <c r="AR86" s="5">
        <f t="shared" si="89"/>
        <v>1.1946238089349158E-5</v>
      </c>
      <c r="AS86" s="5">
        <f t="shared" si="90"/>
        <v>3.3800826593981971E-5</v>
      </c>
      <c r="AT86" s="5">
        <f t="shared" si="91"/>
        <v>4.7818228210897935E-5</v>
      </c>
      <c r="AU86" s="5">
        <f t="shared" si="92"/>
        <v>4.5099152489101698E-5</v>
      </c>
      <c r="AV86" s="5">
        <f t="shared" si="93"/>
        <v>3.1901018157732179E-5</v>
      </c>
      <c r="AW86" s="5">
        <f t="shared" si="94"/>
        <v>7.4965209742419852E-7</v>
      </c>
      <c r="AX86" s="5">
        <f t="shared" si="95"/>
        <v>2.4807316601961539E-2</v>
      </c>
      <c r="AY86" s="5">
        <f t="shared" si="96"/>
        <v>1.310735918192312E-2</v>
      </c>
      <c r="AZ86" s="5">
        <f t="shared" si="97"/>
        <v>3.4627458398777335E-3</v>
      </c>
      <c r="BA86" s="5">
        <f t="shared" si="98"/>
        <v>6.0986649231002383E-4</v>
      </c>
      <c r="BB86" s="5">
        <f t="shared" si="99"/>
        <v>8.0558281413385132E-5</v>
      </c>
      <c r="BC86" s="5">
        <f t="shared" si="100"/>
        <v>8.5128621245571474E-6</v>
      </c>
      <c r="BD86" s="5">
        <f t="shared" si="101"/>
        <v>1.051998999745967E-6</v>
      </c>
      <c r="BE86" s="5">
        <f t="shared" si="102"/>
        <v>2.9765383463400543E-6</v>
      </c>
      <c r="BF86" s="5">
        <f t="shared" si="103"/>
        <v>4.2109263076163635E-6</v>
      </c>
      <c r="BG86" s="5">
        <f t="shared" si="104"/>
        <v>3.9714814783597391E-6</v>
      </c>
      <c r="BH86" s="5">
        <f t="shared" si="105"/>
        <v>2.8092391045456342E-6</v>
      </c>
      <c r="BI86" s="5">
        <f t="shared" si="106"/>
        <v>1.5896988344546435E-6</v>
      </c>
      <c r="BJ86" s="8">
        <f t="shared" si="107"/>
        <v>0.81930760892500099</v>
      </c>
      <c r="BK86" s="8">
        <f t="shared" si="108"/>
        <v>0.12296513341134759</v>
      </c>
      <c r="BL86" s="8">
        <f t="shared" si="109"/>
        <v>4.4348748974939046E-2</v>
      </c>
      <c r="BM86" s="8">
        <f t="shared" si="110"/>
        <v>0.62641561190042394</v>
      </c>
      <c r="BN86" s="8">
        <f t="shared" si="111"/>
        <v>0.34795510546409436</v>
      </c>
    </row>
    <row r="87" spans="1:66" x14ac:dyDescent="0.25">
      <c r="A87" t="s">
        <v>145</v>
      </c>
      <c r="B87" t="s">
        <v>360</v>
      </c>
      <c r="C87" t="s">
        <v>347</v>
      </c>
      <c r="D87" t="s">
        <v>494</v>
      </c>
      <c r="E87">
        <f>VLOOKUP(A87,home!$A$2:$E$405,3,FALSE)</f>
        <v>1.45098039215686</v>
      </c>
      <c r="F87">
        <f>VLOOKUP(B87,home!$B$2:$E$405,3,FALSE)</f>
        <v>1.07</v>
      </c>
      <c r="G87">
        <f>VLOOKUP(C87,away!$B$2:$E$405,4,FALSE)</f>
        <v>1.07</v>
      </c>
      <c r="H87">
        <f>VLOOKUP(A87,away!$A$2:$E$405,3,FALSE)</f>
        <v>1.2843137254902</v>
      </c>
      <c r="I87">
        <f>VLOOKUP(C87,away!$B$2:$E$405,3,FALSE)</f>
        <v>1.07</v>
      </c>
      <c r="J87">
        <f>VLOOKUP(B87,home!$B$2:$E$405,4,FALSE)</f>
        <v>1.2</v>
      </c>
      <c r="K87" s="3">
        <f t="shared" si="112"/>
        <v>1.6612274509803893</v>
      </c>
      <c r="L87" s="3">
        <f t="shared" si="113"/>
        <v>1.6490588235294168</v>
      </c>
      <c r="M87" s="5">
        <f t="shared" si="58"/>
        <v>3.6505721600163014E-2</v>
      </c>
      <c r="N87" s="5">
        <f t="shared" si="59"/>
        <v>6.0644306840038527E-2</v>
      </c>
      <c r="O87" s="5">
        <f t="shared" si="60"/>
        <v>6.0200082314057241E-2</v>
      </c>
      <c r="P87" s="5">
        <f t="shared" si="61"/>
        <v>0.10000602929139091</v>
      </c>
      <c r="Q87" s="5">
        <f t="shared" si="62"/>
        <v>5.0371993634174897E-2</v>
      </c>
      <c r="R87" s="5">
        <f t="shared" si="63"/>
        <v>4.9636738458596646E-2</v>
      </c>
      <c r="S87" s="5">
        <f t="shared" si="64"/>
        <v>6.8490673901552737E-2</v>
      </c>
      <c r="T87" s="5">
        <f t="shared" si="65"/>
        <v>8.3066380561203745E-2</v>
      </c>
      <c r="U87" s="5">
        <f t="shared" si="66"/>
        <v>8.245791250455474E-2</v>
      </c>
      <c r="V87" s="5">
        <f t="shared" si="67"/>
        <v>2.08475093161993E-2</v>
      </c>
      <c r="W87" s="5">
        <f t="shared" si="68"/>
        <v>2.7893112861900261E-2</v>
      </c>
      <c r="X87" s="5">
        <f t="shared" si="69"/>
        <v>4.5997383880618491E-2</v>
      </c>
      <c r="Y87" s="5">
        <f t="shared" si="70"/>
        <v>3.7926195873801846E-2</v>
      </c>
      <c r="Z87" s="5">
        <f t="shared" si="71"/>
        <v>2.7284633842123578E-2</v>
      </c>
      <c r="AA87" s="5">
        <f t="shared" si="72"/>
        <v>4.5325982728484211E-2</v>
      </c>
      <c r="AB87" s="5">
        <f t="shared" si="73"/>
        <v>3.7648383375610488E-2</v>
      </c>
      <c r="AC87" s="5">
        <f t="shared" si="74"/>
        <v>3.569434693969766E-3</v>
      </c>
      <c r="AD87" s="5">
        <f t="shared" si="75"/>
        <v>1.1584201194870724E-2</v>
      </c>
      <c r="AE87" s="5">
        <f t="shared" si="76"/>
        <v>1.9103029193941582E-2</v>
      </c>
      <c r="AF87" s="5">
        <f t="shared" si="77"/>
        <v>1.5751009424204706E-2</v>
      </c>
      <c r="AG87" s="5">
        <f t="shared" si="78"/>
        <v>8.6581136901599225E-3</v>
      </c>
      <c r="AH87" s="5">
        <f t="shared" si="79"/>
        <v>1.1248491546030808E-2</v>
      </c>
      <c r="AI87" s="5">
        <f t="shared" si="80"/>
        <v>1.8686302938387214E-2</v>
      </c>
      <c r="AJ87" s="5">
        <f t="shared" si="81"/>
        <v>1.5521099699292178E-2</v>
      </c>
      <c r="AK87" s="5">
        <f t="shared" si="82"/>
        <v>8.5946922966225452E-3</v>
      </c>
      <c r="AL87" s="5">
        <f t="shared" si="83"/>
        <v>3.9113319765990071E-4</v>
      </c>
      <c r="AM87" s="5">
        <f t="shared" si="84"/>
        <v>3.8487986045198114E-3</v>
      </c>
      <c r="AN87" s="5">
        <f t="shared" si="85"/>
        <v>6.3468952987711024E-3</v>
      </c>
      <c r="AO87" s="5">
        <f t="shared" si="86"/>
        <v>5.2332018472279309E-3</v>
      </c>
      <c r="AP87" s="5">
        <f t="shared" si="87"/>
        <v>2.8766192271605538E-3</v>
      </c>
      <c r="AQ87" s="5">
        <f t="shared" si="88"/>
        <v>1.1859285796208712E-3</v>
      </c>
      <c r="AR87" s="5">
        <f t="shared" si="89"/>
        <v>3.7098848470756263E-3</v>
      </c>
      <c r="AS87" s="5">
        <f t="shared" si="90"/>
        <v>6.1629625479382132E-3</v>
      </c>
      <c r="AT87" s="5">
        <f t="shared" si="91"/>
        <v>5.1190412819995023E-3</v>
      </c>
      <c r="AU87" s="5">
        <f t="shared" si="92"/>
        <v>2.8346306334531396E-3</v>
      </c>
      <c r="AV87" s="5">
        <f t="shared" si="93"/>
        <v>1.1772415554205716E-3</v>
      </c>
      <c r="AW87" s="5">
        <f t="shared" si="94"/>
        <v>2.9763734672147627E-5</v>
      </c>
      <c r="AX87" s="5">
        <f t="shared" si="95"/>
        <v>1.0656216491872212E-3</v>
      </c>
      <c r="AY87" s="5">
        <f t="shared" si="96"/>
        <v>1.757272783136156E-3</v>
      </c>
      <c r="AZ87" s="5">
        <f t="shared" si="97"/>
        <v>1.4489230941893867E-3</v>
      </c>
      <c r="BA87" s="5">
        <f t="shared" si="98"/>
        <v>7.9645313769618413E-4</v>
      </c>
      <c r="BB87" s="5">
        <f t="shared" si="99"/>
        <v>3.2834951856139562E-4</v>
      </c>
      <c r="BC87" s="5">
        <f t="shared" si="100"/>
        <v>1.0829353415706095E-4</v>
      </c>
      <c r="BD87" s="5">
        <f t="shared" si="101"/>
        <v>1.0196363902246911E-3</v>
      </c>
      <c r="BE87" s="5">
        <f t="shared" si="102"/>
        <v>1.693847961459809E-3</v>
      </c>
      <c r="BF87" s="5">
        <f t="shared" si="103"/>
        <v>1.4069333656821037E-3</v>
      </c>
      <c r="BG87" s="5">
        <f t="shared" si="104"/>
        <v>7.7907877625711382E-4</v>
      </c>
      <c r="BH87" s="5">
        <f t="shared" si="105"/>
        <v>3.2355676239863166E-4</v>
      </c>
      <c r="BI87" s="5">
        <f t="shared" si="106"/>
        <v>1.0750027512938918E-4</v>
      </c>
      <c r="BJ87" s="8">
        <f t="shared" si="107"/>
        <v>0.38599208442914229</v>
      </c>
      <c r="BK87" s="8">
        <f t="shared" si="108"/>
        <v>0.23156777478407176</v>
      </c>
      <c r="BL87" s="8">
        <f t="shared" si="109"/>
        <v>0.35365400025867483</v>
      </c>
      <c r="BM87" s="8">
        <f t="shared" si="110"/>
        <v>0.63940611212712739</v>
      </c>
      <c r="BN87" s="8">
        <f t="shared" si="111"/>
        <v>0.35736487213842116</v>
      </c>
    </row>
    <row r="88" spans="1:66" x14ac:dyDescent="0.25">
      <c r="A88" t="s">
        <v>21</v>
      </c>
      <c r="B88" t="s">
        <v>22</v>
      </c>
      <c r="C88" t="s">
        <v>267</v>
      </c>
      <c r="D88" t="s">
        <v>494</v>
      </c>
      <c r="E88">
        <f>VLOOKUP(A88,home!$A$2:$E$405,3,FALSE)</f>
        <v>1.4147465437788</v>
      </c>
      <c r="F88">
        <f>VLOOKUP(B88,home!$B$2:$E$405,3,FALSE)</f>
        <v>1.18</v>
      </c>
      <c r="G88">
        <f>VLOOKUP(C88,away!$B$2:$E$405,4,FALSE)</f>
        <v>0.94</v>
      </c>
      <c r="H88">
        <f>VLOOKUP(A88,away!$A$2:$E$405,3,FALSE)</f>
        <v>1.34101382488479</v>
      </c>
      <c r="I88">
        <f>VLOOKUP(C88,away!$B$2:$E$405,3,FALSE)</f>
        <v>1</v>
      </c>
      <c r="J88">
        <f>VLOOKUP(B88,home!$B$2:$E$405,4,FALSE)</f>
        <v>1.55</v>
      </c>
      <c r="K88" s="3">
        <f t="shared" si="112"/>
        <v>1.5692368663594449</v>
      </c>
      <c r="L88" s="3">
        <f t="shared" si="113"/>
        <v>2.0785714285714247</v>
      </c>
      <c r="M88" s="5">
        <f t="shared" ref="M88:M150" si="114">_xlfn.POISSON.DIST(0,K88,FALSE) * _xlfn.POISSON.DIST(0,L88,FALSE)</f>
        <v>2.6048156138200634E-2</v>
      </c>
      <c r="N88" s="5">
        <f t="shared" ref="N88:N150" si="115">_xlfn.POISSON.DIST(1,K88,FALSE) * _xlfn.POISSON.DIST(0,L88,FALSE)</f>
        <v>4.0875726912751507E-2</v>
      </c>
      <c r="O88" s="5">
        <f t="shared" ref="O88:O150" si="116">_xlfn.POISSON.DIST(0,K88,FALSE) * _xlfn.POISSON.DIST(1,L88,FALSE)</f>
        <v>5.414295311583122E-2</v>
      </c>
      <c r="P88" s="5">
        <f t="shared" ref="P88:P150" si="117">_xlfn.POISSON.DIST(1,K88,FALSE) * _xlfn.POISSON.DIST(1,L88,FALSE)</f>
        <v>8.4963118082933331E-2</v>
      </c>
      <c r="Q88" s="5">
        <f t="shared" ref="Q88:Q150" si="118">_xlfn.POISSON.DIST(2,K88,FALSE) * _xlfn.POISSON.DIST(0,L88,FALSE)</f>
        <v>3.2071848805365309E-2</v>
      </c>
      <c r="R88" s="5">
        <f t="shared" ref="R88:R150" si="119">_xlfn.POISSON.DIST(0,K88,FALSE) * _xlfn.POISSON.DIST(2,L88,FALSE)</f>
        <v>5.6269997702524499E-2</v>
      </c>
      <c r="S88" s="5">
        <f t="shared" ref="S88:S150" si="120">_xlfn.POISSON.DIST(2,K88,FALSE) * _xlfn.POISSON.DIST(2,L88,FALSE)</f>
        <v>6.928255685426353E-2</v>
      </c>
      <c r="T88" s="5">
        <f t="shared" ref="T88:T150" si="121">_xlfn.POISSON.DIST(2,K88,FALSE) * _xlfn.POISSON.DIST(1,L88,FALSE)</f>
        <v>6.6663628588294915E-2</v>
      </c>
      <c r="U88" s="5">
        <f t="shared" ref="U88:U150" si="122">_xlfn.POISSON.DIST(1,K88,FALSE) * _xlfn.POISSON.DIST(2,L88,FALSE)</f>
        <v>8.8300954864762721E-2</v>
      </c>
      <c r="V88" s="5">
        <f t="shared" ref="V88:V150" si="123">_xlfn.POISSON.DIST(3,K88,FALSE) * _xlfn.POISSON.DIST(3,L88,FALSE)</f>
        <v>2.5109314318812782E-2</v>
      </c>
      <c r="W88" s="5">
        <f t="shared" ref="W88:W150" si="124">_xlfn.POISSON.DIST(3,K88,FALSE) * _xlfn.POISSON.DIST(0,L88,FALSE)</f>
        <v>1.6776109172561782E-2</v>
      </c>
      <c r="X88" s="5">
        <f t="shared" ref="X88:X150" si="125">_xlfn.POISSON.DIST(3,K88,FALSE) * _xlfn.POISSON.DIST(1,L88,FALSE)</f>
        <v>3.4870341208681925E-2</v>
      </c>
      <c r="Y88" s="5">
        <f t="shared" ref="Y88:Y150" si="126">_xlfn.POISSON.DIST(3,K88,FALSE) * _xlfn.POISSON.DIST(2,L88,FALSE)</f>
        <v>3.6240247470451514E-2</v>
      </c>
      <c r="Z88" s="5">
        <f t="shared" ref="Z88:Z150" si="127">_xlfn.POISSON.DIST(0,K88,FALSE) * _xlfn.POISSON.DIST(3,L88,FALSE)</f>
        <v>3.8987069836749037E-2</v>
      </c>
      <c r="AA88" s="5">
        <f t="shared" ref="AA88:AA150" si="128">_xlfn.POISSON.DIST(1,K88,FALSE) * _xlfn.POISSON.DIST(3,L88,FALSE)</f>
        <v>6.1179947299156899E-2</v>
      </c>
      <c r="AB88" s="5">
        <f t="shared" ref="AB88:AB150" si="129">_xlfn.POISSON.DIST(2,K88,FALSE) * _xlfn.POISSON.DIST(3,L88,FALSE)</f>
        <v>4.8002914391882492E-2</v>
      </c>
      <c r="AC88" s="5">
        <f t="shared" ref="AC88:AC150" si="130">_xlfn.POISSON.DIST(4,K88,FALSE) * _xlfn.POISSON.DIST(4,L88,FALSE)</f>
        <v>5.1188019464123349E-3</v>
      </c>
      <c r="AD88" s="5">
        <f t="shared" ref="AD88:AD150" si="131">_xlfn.POISSON.DIST(4,K88,FALSE) * _xlfn.POISSON.DIST(0,L88,FALSE)</f>
        <v>6.5814222469137039E-3</v>
      </c>
      <c r="AE88" s="5">
        <f t="shared" ref="AE88:AE150" si="132">_xlfn.POISSON.DIST(4,K88,FALSE) * _xlfn.POISSON.DIST(1,L88,FALSE)</f>
        <v>1.3679956241799174E-2</v>
      </c>
      <c r="AF88" s="5">
        <f t="shared" ref="AF88:AF150" si="133">_xlfn.POISSON.DIST(4,K88,FALSE) * _xlfn.POISSON.DIST(2,L88,FALSE)</f>
        <v>1.4217383094155548E-2</v>
      </c>
      <c r="AG88" s="5">
        <f t="shared" ref="AG88:AG150" si="134">_xlfn.POISSON.DIST(4,K88,FALSE) * _xlfn.POISSON.DIST(3,L88,FALSE)</f>
        <v>9.8506154295220378E-3</v>
      </c>
      <c r="AH88" s="5">
        <f t="shared" ref="AH88:AH150" si="135">_xlfn.POISSON.DIST(0,K88,FALSE) * _xlfn.POISSON.DIST(4,L88,FALSE)</f>
        <v>2.0259352361596338E-2</v>
      </c>
      <c r="AI88" s="5">
        <f t="shared" ref="AI88:AI150" si="136">_xlfn.POISSON.DIST(1,K88,FALSE) * _xlfn.POISSON.DIST(4,L88,FALSE)</f>
        <v>3.1791722614383261E-2</v>
      </c>
      <c r="AJ88" s="5">
        <f t="shared" ref="AJ88:AJ150" si="137">_xlfn.POISSON.DIST(2,K88,FALSE) * _xlfn.POISSON.DIST(4,L88,FALSE)</f>
        <v>2.4944371585781749E-2</v>
      </c>
      <c r="AK88" s="5">
        <f t="shared" ref="AK88:AK150" si="138">_xlfn.POISSON.DIST(3,K88,FALSE) * _xlfn.POISSON.DIST(4,L88,FALSE)</f>
        <v>1.3047875833525905E-2</v>
      </c>
      <c r="AL88" s="5">
        <f t="shared" ref="AL88:AL150" si="139">_xlfn.POISSON.DIST(5,K88,FALSE) * _xlfn.POISSON.DIST(5,L88,FALSE)</f>
        <v>6.6785437235362412E-4</v>
      </c>
      <c r="AM88" s="5">
        <f t="shared" ref="AM88:AM150" si="140">_xlfn.POISSON.DIST(5,K88,FALSE) * _xlfn.POISSON.DIST(0,L88,FALSE)</f>
        <v>2.0655620845870374E-3</v>
      </c>
      <c r="AN88" s="5">
        <f t="shared" ref="AN88:AN150" si="141">_xlfn.POISSON.DIST(5,K88,FALSE) * _xlfn.POISSON.DIST(1,L88,FALSE)</f>
        <v>4.293418332963048E-3</v>
      </c>
      <c r="AO88" s="5">
        <f t="shared" ref="AO88:AO150" si="142">_xlfn.POISSON.DIST(5,K88,FALSE) * _xlfn.POISSON.DIST(2,L88,FALSE)</f>
        <v>4.4620883389008747E-3</v>
      </c>
      <c r="AP88" s="5">
        <f t="shared" ref="AP88:AP150" si="143">_xlfn.POISSON.DIST(5,K88,FALSE) * _xlfn.POISSON.DIST(3,L88,FALSE)</f>
        <v>3.0915897776670285E-3</v>
      </c>
      <c r="AQ88" s="5">
        <f t="shared" ref="AQ88:AQ150" si="144">_xlfn.POISSON.DIST(5,K88,FALSE) * _xlfn.POISSON.DIST(4,L88,FALSE)</f>
        <v>1.6065225451805422E-3</v>
      </c>
      <c r="AR88" s="5">
        <f t="shared" ref="AR88:AR150" si="145">_xlfn.POISSON.DIST(0,K88,FALSE) * _xlfn.POISSON.DIST(5,L88,FALSE)</f>
        <v>8.4221021960350327E-3</v>
      </c>
      <c r="AS88" s="5">
        <f t="shared" ref="AS88:AS150" si="146">_xlfn.POISSON.DIST(1,K88,FALSE) * _xlfn.POISSON.DIST(5,L88,FALSE)</f>
        <v>1.3216273258265014E-2</v>
      </c>
      <c r="AT88" s="5">
        <f t="shared" ref="AT88:AT150" si="147">_xlfn.POISSON.DIST(2,K88,FALSE) * _xlfn.POISSON.DIST(5,L88,FALSE)</f>
        <v>1.0369731616374963E-2</v>
      </c>
      <c r="AU88" s="5">
        <f t="shared" ref="AU88:AU150" si="148">_xlfn.POISSON.DIST(3,K88,FALSE) * _xlfn.POISSON.DIST(5,L88,FALSE)</f>
        <v>5.4241883822229008E-3</v>
      </c>
      <c r="AV88" s="5">
        <f t="shared" ref="AV88:AV150" si="149">_xlfn.POISSON.DIST(4,K88,FALSE) * _xlfn.POISSON.DIST(5,L88,FALSE)</f>
        <v>2.1279590948656952E-3</v>
      </c>
      <c r="AW88" s="5">
        <f t="shared" ref="AW88:AW150" si="150">_xlfn.POISSON.DIST(6,K88,FALSE) * _xlfn.POISSON.DIST(6,L88,FALSE)</f>
        <v>6.0510776868033013E-5</v>
      </c>
      <c r="AX88" s="5">
        <f t="shared" ref="AX88:AX150" si="151">_xlfn.POISSON.DIST(6,K88,FALSE) * _xlfn.POISSON.DIST(0,L88,FALSE)</f>
        <v>5.402260288147082E-4</v>
      </c>
      <c r="AY88" s="5">
        <f t="shared" ref="AY88:AY150" si="152">_xlfn.POISSON.DIST(6,K88,FALSE) * _xlfn.POISSON.DIST(1,L88,FALSE)</f>
        <v>1.1228983884648558E-3</v>
      </c>
      <c r="AZ88" s="5">
        <f t="shared" ref="AZ88:AZ150" si="153">_xlfn.POISSON.DIST(6,K88,FALSE) * _xlfn.POISSON.DIST(2,L88,FALSE)</f>
        <v>1.1670122537259732E-3</v>
      </c>
      <c r="BA88" s="5">
        <f t="shared" ref="BA88:BA150" si="154">_xlfn.POISSON.DIST(6,K88,FALSE) * _xlfn.POISSON.DIST(3,L88,FALSE)</f>
        <v>8.0857277579585119E-4</v>
      </c>
      <c r="BB88" s="5">
        <f t="shared" ref="BB88:BB150" si="155">_xlfn.POISSON.DIST(6,K88,FALSE) * _xlfn.POISSON.DIST(4,L88,FALSE)</f>
        <v>4.2016906742248618E-4</v>
      </c>
      <c r="BC88" s="5">
        <f t="shared" ref="BC88:BC150" si="156">_xlfn.POISSON.DIST(6,K88,FALSE) * _xlfn.POISSON.DIST(5,L88,FALSE)</f>
        <v>1.7467028374277605E-4</v>
      </c>
      <c r="BD88" s="5">
        <f t="shared" ref="BD88:BD150" si="157">_xlfn.POISSON.DIST(0,K88,FALSE) * _xlfn.POISSON.DIST(6,L88,FALSE)</f>
        <v>2.9176568321978447E-3</v>
      </c>
      <c r="BE88" s="5">
        <f t="shared" ref="BE88:BE150" si="158">_xlfn.POISSON.DIST(1,K88,FALSE) * _xlfn.POISSON.DIST(6,L88,FALSE)</f>
        <v>4.5784946644703709E-3</v>
      </c>
      <c r="BF88" s="5">
        <f t="shared" ref="BF88:BF150" si="159">_xlfn.POISSON.DIST(2,K88,FALSE) * _xlfn.POISSON.DIST(6,L88,FALSE)</f>
        <v>3.5923713099584626E-3</v>
      </c>
      <c r="BG88" s="5">
        <f t="shared" ref="BG88:BG150" si="160">_xlfn.POISSON.DIST(3,K88,FALSE) * _xlfn.POISSON.DIST(6,L88,FALSE)</f>
        <v>1.8790938324129299E-3</v>
      </c>
      <c r="BH88" s="5">
        <f t="shared" ref="BH88:BH150" si="161">_xlfn.POISSON.DIST(4,K88,FALSE) * _xlfn.POISSON.DIST(6,L88,FALSE)</f>
        <v>7.371858292927572E-4</v>
      </c>
      <c r="BI88" s="5">
        <f t="shared" ref="BI88:BI150" si="162">_xlfn.POISSON.DIST(5,K88,FALSE) * _xlfn.POISSON.DIST(6,L88,FALSE)</f>
        <v>2.3136383613679075E-4</v>
      </c>
      <c r="BJ88" s="8">
        <f t="shared" ref="BJ88:BJ150" si="163">SUM(N88,Q88,T88,W88,X88,Y88,AD88,AE88,AF88,AG88,AM88,AN88,AO88,AP88,AQ88,AX88,AY88,AZ88,BA88,BB88,BC88)</f>
        <v>0.2915800090477626</v>
      </c>
      <c r="BK88" s="8">
        <f t="shared" ref="BK88:BK150" si="164">SUM(M88,P88,S88,V88,AC88,AL88,AY88)</f>
        <v>0.21231270010144107</v>
      </c>
      <c r="BL88" s="8">
        <f t="shared" ref="BL88:BL150" si="165">SUM(O88,R88,U88,AA88,AB88,AH88,AI88,AJ88,AK88,AR88,AS88,AT88,AU88,AV88,BD88,BE88,BF88,BG88,BH88,BI88)</f>
        <v>0.45143651062167789</v>
      </c>
      <c r="BM88" s="8">
        <f t="shared" ref="BM88:BM150" si="166">SUM(S88:BI88)</f>
        <v>0.69888210123842731</v>
      </c>
      <c r="BN88" s="8">
        <f t="shared" ref="BN88:BN150" si="167">SUM(M88:R88)</f>
        <v>0.29437180075760649</v>
      </c>
    </row>
    <row r="89" spans="1:66" x14ac:dyDescent="0.25">
      <c r="A89" t="s">
        <v>21</v>
      </c>
      <c r="B89" t="s">
        <v>150</v>
      </c>
      <c r="C89" t="s">
        <v>265</v>
      </c>
      <c r="D89" t="s">
        <v>494</v>
      </c>
      <c r="E89">
        <f>VLOOKUP(A89,home!$A$2:$E$405,3,FALSE)</f>
        <v>1.4147465437788</v>
      </c>
      <c r="F89">
        <f>VLOOKUP(B89,home!$B$2:$E$405,3,FALSE)</f>
        <v>1.06</v>
      </c>
      <c r="G89">
        <f>VLOOKUP(C89,away!$B$2:$E$405,4,FALSE)</f>
        <v>0.64</v>
      </c>
      <c r="H89">
        <f>VLOOKUP(A89,away!$A$2:$E$405,3,FALSE)</f>
        <v>1.34101382488479</v>
      </c>
      <c r="I89">
        <f>VLOOKUP(C89,away!$B$2:$E$405,3,FALSE)</f>
        <v>1.1299999999999999</v>
      </c>
      <c r="J89">
        <f>VLOOKUP(B89,home!$B$2:$E$405,4,FALSE)</f>
        <v>0.89</v>
      </c>
      <c r="K89" s="3">
        <f t="shared" si="112"/>
        <v>0.95976405529953801</v>
      </c>
      <c r="L89" s="3">
        <f t="shared" si="113"/>
        <v>1.3486576036866331</v>
      </c>
      <c r="M89" s="5">
        <f t="shared" si="114"/>
        <v>9.9418043366986841E-2</v>
      </c>
      <c r="N89" s="5">
        <f t="shared" si="115"/>
        <v>9.5417864471844638E-2</v>
      </c>
      <c r="O89" s="5">
        <f t="shared" si="116"/>
        <v>0.13408090013053425</v>
      </c>
      <c r="P89" s="5">
        <f t="shared" si="117"/>
        <v>0.12868602844749394</v>
      </c>
      <c r="Q89" s="5">
        <f t="shared" si="118"/>
        <v>4.5789318276759652E-2</v>
      </c>
      <c r="R89" s="5">
        <f t="shared" si="119"/>
        <v>9.0414612735096572E-2</v>
      </c>
      <c r="S89" s="5">
        <f t="shared" si="120"/>
        <v>4.1642576530248394E-2</v>
      </c>
      <c r="T89" s="5">
        <f t="shared" si="121"/>
        <v>6.175411226157923E-2</v>
      </c>
      <c r="U89" s="5">
        <f t="shared" si="122"/>
        <v>8.6776695376973551E-2</v>
      </c>
      <c r="V89" s="5">
        <f t="shared" si="123"/>
        <v>5.989095927673601E-3</v>
      </c>
      <c r="W89" s="5">
        <f t="shared" si="124"/>
        <v>1.4648980599568033E-2</v>
      </c>
      <c r="X89" s="5">
        <f t="shared" si="125"/>
        <v>1.9756459071865403E-2</v>
      </c>
      <c r="Y89" s="5">
        <f t="shared" si="126"/>
        <v>1.3322349374597522E-2</v>
      </c>
      <c r="Z89" s="5">
        <f t="shared" si="127"/>
        <v>4.0646118316523414E-2</v>
      </c>
      <c r="AA89" s="5">
        <f t="shared" si="128"/>
        <v>3.9010683347651343E-2</v>
      </c>
      <c r="AB89" s="5">
        <f t="shared" si="129"/>
        <v>1.8720525824874001E-2</v>
      </c>
      <c r="AC89" s="5">
        <f t="shared" si="130"/>
        <v>4.8451527435417559E-4</v>
      </c>
      <c r="AD89" s="5">
        <f t="shared" si="131"/>
        <v>3.5148912565614184E-3</v>
      </c>
      <c r="AE89" s="5">
        <f t="shared" si="132"/>
        <v>4.7403848192932212E-3</v>
      </c>
      <c r="AF89" s="5">
        <f t="shared" si="133"/>
        <v>3.1965780154702456E-3</v>
      </c>
      <c r="AG89" s="5">
        <f t="shared" si="134"/>
        <v>1.4370297487804908E-3</v>
      </c>
      <c r="AH89" s="5">
        <f t="shared" si="135"/>
        <v>1.3704424131981465E-2</v>
      </c>
      <c r="AI89" s="5">
        <f t="shared" si="136"/>
        <v>1.3153013680455383E-2</v>
      </c>
      <c r="AJ89" s="5">
        <f t="shared" si="137"/>
        <v>6.3118948746820796E-3</v>
      </c>
      <c r="AK89" s="5">
        <f t="shared" si="138"/>
        <v>2.0193099405164138E-3</v>
      </c>
      <c r="AL89" s="5">
        <f t="shared" si="139"/>
        <v>2.5086128942863921E-5</v>
      </c>
      <c r="AM89" s="5">
        <f t="shared" si="140"/>
        <v>6.7469325726685525E-4</v>
      </c>
      <c r="AN89" s="5">
        <f t="shared" si="141"/>
        <v>9.099301915690462E-4</v>
      </c>
      <c r="AO89" s="5">
        <f t="shared" si="142"/>
        <v>6.1359213584181451E-4</v>
      </c>
      <c r="AP89" s="5">
        <f t="shared" si="143"/>
        <v>2.7584189985512811E-4</v>
      </c>
      <c r="AQ89" s="5">
        <f t="shared" si="144"/>
        <v>9.3004068913746379E-5</v>
      </c>
      <c r="AR89" s="5">
        <f t="shared" si="145"/>
        <v>3.6965151619486759E-3</v>
      </c>
      <c r="AS89" s="5">
        <f t="shared" si="146"/>
        <v>3.5477823823080899E-3</v>
      </c>
      <c r="AT89" s="5">
        <f t="shared" si="147"/>
        <v>1.7025170032821336E-3</v>
      </c>
      <c r="AU89" s="5">
        <f t="shared" si="148"/>
        <v>5.4467154109549257E-4</v>
      </c>
      <c r="AV89" s="5">
        <f t="shared" si="149"/>
        <v>1.3068904177201472E-4</v>
      </c>
      <c r="AW89" s="5">
        <f t="shared" si="150"/>
        <v>9.0198088838035181E-7</v>
      </c>
      <c r="AX89" s="5">
        <f t="shared" si="151"/>
        <v>1.0792438944628187E-4</v>
      </c>
      <c r="AY89" s="5">
        <f t="shared" si="152"/>
        <v>1.4555304844996548E-4</v>
      </c>
      <c r="AZ89" s="5">
        <f t="shared" si="153"/>
        <v>9.8150612765907446E-5</v>
      </c>
      <c r="BA89" s="5">
        <f t="shared" si="154"/>
        <v>4.412385673774778E-5</v>
      </c>
      <c r="BB89" s="5">
        <f t="shared" si="155"/>
        <v>1.4876993723335814E-5</v>
      </c>
      <c r="BC89" s="5">
        <f t="shared" si="156"/>
        <v>4.0127941409950294E-6</v>
      </c>
      <c r="BD89" s="5">
        <f t="shared" si="157"/>
        <v>8.3088888005083354E-4</v>
      </c>
      <c r="BE89" s="5">
        <f t="shared" si="158"/>
        <v>7.9745728102087942E-4</v>
      </c>
      <c r="BF89" s="5">
        <f t="shared" si="159"/>
        <v>3.826854169803712E-4</v>
      </c>
      <c r="BG89" s="5">
        <f t="shared" si="160"/>
        <v>1.2242923590169191E-4</v>
      </c>
      <c r="BH89" s="5">
        <f t="shared" si="161"/>
        <v>2.9375794984057909E-5</v>
      </c>
      <c r="BI89" s="5">
        <f t="shared" si="162"/>
        <v>5.6387664243094502E-6</v>
      </c>
      <c r="BJ89" s="8">
        <f t="shared" si="163"/>
        <v>0.26655967114503076</v>
      </c>
      <c r="BK89" s="8">
        <f t="shared" si="164"/>
        <v>0.27639089872414979</v>
      </c>
      <c r="BL89" s="8">
        <f t="shared" si="165"/>
        <v>0.41598271054853359</v>
      </c>
      <c r="BM89" s="8">
        <f t="shared" si="166"/>
        <v>0.40562798023796004</v>
      </c>
      <c r="BN89" s="8">
        <f t="shared" si="167"/>
        <v>0.59380676742871585</v>
      </c>
    </row>
    <row r="90" spans="1:66" x14ac:dyDescent="0.25">
      <c r="A90" t="s">
        <v>154</v>
      </c>
      <c r="B90" t="s">
        <v>155</v>
      </c>
      <c r="C90" t="s">
        <v>167</v>
      </c>
      <c r="D90" t="s">
        <v>494</v>
      </c>
      <c r="E90">
        <f>VLOOKUP(A90,home!$A$2:$E$405,3,FALSE)</f>
        <v>1.3470319634703201</v>
      </c>
      <c r="F90">
        <f>VLOOKUP(B90,home!$B$2:$E$405,3,FALSE)</f>
        <v>1.48</v>
      </c>
      <c r="G90">
        <f>VLOOKUP(C90,away!$B$2:$E$405,4,FALSE)</f>
        <v>0.54</v>
      </c>
      <c r="H90">
        <f>VLOOKUP(A90,away!$A$2:$E$405,3,FALSE)</f>
        <v>1.04566210045662</v>
      </c>
      <c r="I90">
        <f>VLOOKUP(C90,away!$B$2:$E$405,3,FALSE)</f>
        <v>0.81</v>
      </c>
      <c r="J90">
        <f>VLOOKUP(B90,home!$B$2:$E$405,4,FALSE)</f>
        <v>1.2</v>
      </c>
      <c r="K90" s="3">
        <f t="shared" si="112"/>
        <v>1.0765479452054798</v>
      </c>
      <c r="L90" s="3">
        <f t="shared" si="113"/>
        <v>1.0163835616438348</v>
      </c>
      <c r="M90" s="5">
        <f t="shared" si="114"/>
        <v>0.12332507707975485</v>
      </c>
      <c r="N90" s="5">
        <f t="shared" si="115"/>
        <v>0.13276535832251748</v>
      </c>
      <c r="O90" s="5">
        <f t="shared" si="116"/>
        <v>0.12534558108232169</v>
      </c>
      <c r="P90" s="5">
        <f t="shared" si="117"/>
        <v>0.13494052775476026</v>
      </c>
      <c r="Q90" s="5">
        <f t="shared" si="118"/>
        <v>7.1464136848287715E-2</v>
      </c>
      <c r="R90" s="5">
        <f t="shared" si="119"/>
        <v>6.3699594068383089E-2</v>
      </c>
      <c r="S90" s="5">
        <f t="shared" si="120"/>
        <v>3.6912496756351949E-2</v>
      </c>
      <c r="T90" s="5">
        <f t="shared" si="121"/>
        <v>7.2634973939665087E-2</v>
      </c>
      <c r="U90" s="5">
        <f t="shared" si="122"/>
        <v>6.8575667104740973E-2</v>
      </c>
      <c r="V90" s="5">
        <f t="shared" si="123"/>
        <v>4.4876804107162717E-3</v>
      </c>
      <c r="W90" s="5">
        <f t="shared" si="124"/>
        <v>2.564485655996912E-2</v>
      </c>
      <c r="X90" s="5">
        <f t="shared" si="125"/>
        <v>2.6065010648266679E-2</v>
      </c>
      <c r="Y90" s="5">
        <f t="shared" si="126"/>
        <v>1.324602417848488E-2</v>
      </c>
      <c r="Z90" s="5">
        <f t="shared" si="127"/>
        <v>2.158107343149657E-2</v>
      </c>
      <c r="AA90" s="5">
        <f t="shared" si="128"/>
        <v>2.32330602580062E-2</v>
      </c>
      <c r="AB90" s="5">
        <f t="shared" si="129"/>
        <v>1.2505751640795834E-2</v>
      </c>
      <c r="AC90" s="5">
        <f t="shared" si="130"/>
        <v>3.0689721494413106E-4</v>
      </c>
      <c r="AD90" s="5">
        <f t="shared" si="131"/>
        <v>6.9019794086810065E-3</v>
      </c>
      <c r="AE90" s="5">
        <f t="shared" si="132"/>
        <v>7.0150584137876103E-3</v>
      </c>
      <c r="AF90" s="5">
        <f t="shared" si="133"/>
        <v>3.5649950278724999E-3</v>
      </c>
      <c r="AG90" s="5">
        <f t="shared" si="134"/>
        <v>1.2078007812238714E-3</v>
      </c>
      <c r="AH90" s="5">
        <f t="shared" si="135"/>
        <v>5.4836620696004038E-3</v>
      </c>
      <c r="AI90" s="5">
        <f t="shared" si="136"/>
        <v>5.9034251332295423E-3</v>
      </c>
      <c r="AJ90" s="5">
        <f t="shared" si="137"/>
        <v>3.1776600984263245E-3</v>
      </c>
      <c r="AK90" s="5">
        <f t="shared" si="138"/>
        <v>1.1403011498407676E-3</v>
      </c>
      <c r="AL90" s="5">
        <f t="shared" si="139"/>
        <v>1.3432100958427231E-5</v>
      </c>
      <c r="AM90" s="5">
        <f t="shared" si="140"/>
        <v>1.4860623500532143E-3</v>
      </c>
      <c r="AN90" s="5">
        <f t="shared" si="141"/>
        <v>1.5104093441718931E-3</v>
      </c>
      <c r="AO90" s="5">
        <f t="shared" si="142"/>
        <v>7.6757761438477859E-4</v>
      </c>
      <c r="AP90" s="5">
        <f t="shared" si="143"/>
        <v>2.6005108984882643E-4</v>
      </c>
      <c r="AQ90" s="5">
        <f t="shared" si="144"/>
        <v>6.6077913227477768E-5</v>
      </c>
      <c r="AR90" s="5">
        <f t="shared" si="145"/>
        <v>1.1147007970303327E-3</v>
      </c>
      <c r="AS90" s="5">
        <f t="shared" si="146"/>
        <v>1.2000288525619151E-3</v>
      </c>
      <c r="AT90" s="5">
        <f t="shared" si="147"/>
        <v>6.4594429770640962E-4</v>
      </c>
      <c r="AU90" s="5">
        <f t="shared" si="148"/>
        <v>2.3179666880434403E-4</v>
      </c>
      <c r="AV90" s="5">
        <f t="shared" si="149"/>
        <v>6.2385056876697925E-5</v>
      </c>
      <c r="AW90" s="5">
        <f t="shared" si="150"/>
        <v>4.0825588650762413E-7</v>
      </c>
      <c r="AX90" s="5">
        <f t="shared" si="151"/>
        <v>2.6663622823283563E-4</v>
      </c>
      <c r="AY90" s="5">
        <f t="shared" si="152"/>
        <v>2.710046793145679E-4</v>
      </c>
      <c r="AZ90" s="5">
        <f t="shared" si="153"/>
        <v>1.3772235059194288E-4</v>
      </c>
      <c r="BA90" s="5">
        <f t="shared" si="154"/>
        <v>4.6659577737533271E-5</v>
      </c>
      <c r="BB90" s="5">
        <f t="shared" si="155"/>
        <v>1.185600695141786E-5</v>
      </c>
      <c r="BC90" s="5">
        <f t="shared" si="156"/>
        <v>2.4100501144312309E-6</v>
      </c>
      <c r="BD90" s="5">
        <f t="shared" si="157"/>
        <v>1.8882726104215171E-4</v>
      </c>
      <c r="BE90" s="5">
        <f t="shared" si="158"/>
        <v>2.0328159987370711E-4</v>
      </c>
      <c r="BF90" s="5">
        <f t="shared" si="159"/>
        <v>1.0942119432106095E-4</v>
      </c>
      <c r="BG90" s="5">
        <f t="shared" si="160"/>
        <v>3.9265720636089238E-5</v>
      </c>
      <c r="BH90" s="5">
        <f t="shared" si="161"/>
        <v>1.0567857716948566E-5</v>
      </c>
      <c r="BI90" s="5">
        <f t="shared" si="162"/>
        <v>2.2753611020809708E-6</v>
      </c>
      <c r="BJ90" s="8">
        <f t="shared" si="163"/>
        <v>0.36533666133338477</v>
      </c>
      <c r="BK90" s="8">
        <f t="shared" si="164"/>
        <v>0.30025711599680049</v>
      </c>
      <c r="BL90" s="8">
        <f t="shared" si="165"/>
        <v>0.31287319727301671</v>
      </c>
      <c r="BM90" s="8">
        <f t="shared" si="166"/>
        <v>0.34823717645524543</v>
      </c>
      <c r="BN90" s="8">
        <f t="shared" si="167"/>
        <v>0.65154027515602508</v>
      </c>
    </row>
    <row r="91" spans="1:66" x14ac:dyDescent="0.25">
      <c r="A91" t="s">
        <v>154</v>
      </c>
      <c r="B91" t="s">
        <v>157</v>
      </c>
      <c r="C91" t="s">
        <v>163</v>
      </c>
      <c r="D91" t="s">
        <v>494</v>
      </c>
      <c r="E91">
        <f>VLOOKUP(A91,home!$A$2:$E$405,3,FALSE)</f>
        <v>1.3470319634703201</v>
      </c>
      <c r="F91">
        <f>VLOOKUP(B91,home!$B$2:$E$405,3,FALSE)</f>
        <v>1.35</v>
      </c>
      <c r="G91">
        <f>VLOOKUP(C91,away!$B$2:$E$405,4,FALSE)</f>
        <v>1.1499999999999999</v>
      </c>
      <c r="H91">
        <f>VLOOKUP(A91,away!$A$2:$E$405,3,FALSE)</f>
        <v>1.04566210045662</v>
      </c>
      <c r="I91">
        <f>VLOOKUP(C91,away!$B$2:$E$405,3,FALSE)</f>
        <v>1.01</v>
      </c>
      <c r="J91">
        <f>VLOOKUP(B91,home!$B$2:$E$405,4,FALSE)</f>
        <v>0.61</v>
      </c>
      <c r="K91" s="3">
        <f t="shared" si="112"/>
        <v>2.0912671232876718</v>
      </c>
      <c r="L91" s="3">
        <f t="shared" si="113"/>
        <v>0.64423242009132364</v>
      </c>
      <c r="M91" s="5">
        <f t="shared" si="114"/>
        <v>6.4861597827877607E-2</v>
      </c>
      <c r="N91" s="5">
        <f t="shared" si="115"/>
        <v>0.13564292710134754</v>
      </c>
      <c r="O91" s="5">
        <f t="shared" si="116"/>
        <v>4.1785944139643739E-2</v>
      </c>
      <c r="P91" s="5">
        <f t="shared" si="117"/>
        <v>8.7385571194772124E-2</v>
      </c>
      <c r="Q91" s="5">
        <f t="shared" si="118"/>
        <v>0.14183279697677725</v>
      </c>
      <c r="R91" s="5">
        <f t="shared" si="119"/>
        <v>1.3459929959441772E-2</v>
      </c>
      <c r="S91" s="5">
        <f t="shared" si="120"/>
        <v>2.9432816600127445E-2</v>
      </c>
      <c r="T91" s="5">
        <f t="shared" si="121"/>
        <v>9.1373286044670585E-2</v>
      </c>
      <c r="U91" s="5">
        <f t="shared" si="122"/>
        <v>2.8148309005935346E-2</v>
      </c>
      <c r="V91" s="5">
        <f t="shared" si="123"/>
        <v>4.4059686344220025E-3</v>
      </c>
      <c r="W91" s="5">
        <f t="shared" si="124"/>
        <v>9.8870088440489792E-2</v>
      </c>
      <c r="X91" s="5">
        <f t="shared" si="125"/>
        <v>6.3695316350659947E-2</v>
      </c>
      <c r="Y91" s="5">
        <f t="shared" si="126"/>
        <v>2.0517293900534053E-2</v>
      </c>
      <c r="Z91" s="5">
        <f t="shared" si="127"/>
        <v>2.8904410840102949E-3</v>
      </c>
      <c r="AA91" s="5">
        <f t="shared" si="128"/>
        <v>6.0446844107907094E-3</v>
      </c>
      <c r="AB91" s="5">
        <f t="shared" si="129"/>
        <v>6.3205248894680627E-3</v>
      </c>
      <c r="AC91" s="5">
        <f t="shared" si="130"/>
        <v>3.7099965414717946E-4</v>
      </c>
      <c r="AD91" s="5">
        <f t="shared" si="131"/>
        <v>5.1690941358035189E-2</v>
      </c>
      <c r="AE91" s="5">
        <f t="shared" si="132"/>
        <v>3.3300980247885699E-2</v>
      </c>
      <c r="AF91" s="5">
        <f t="shared" si="133"/>
        <v>1.0726785548254384E-2</v>
      </c>
      <c r="AG91" s="5">
        <f t="shared" si="134"/>
        <v>2.3035143378508528E-3</v>
      </c>
      <c r="AH91" s="5">
        <f t="shared" si="135"/>
        <v>4.6552896367083529E-4</v>
      </c>
      <c r="AI91" s="5">
        <f t="shared" si="136"/>
        <v>9.7354541666299884E-4</v>
      </c>
      <c r="AJ91" s="5">
        <f t="shared" si="137"/>
        <v>1.017971761447364E-3</v>
      </c>
      <c r="AK91" s="5">
        <f t="shared" si="138"/>
        <v>7.0961695905003767E-4</v>
      </c>
      <c r="AL91" s="5">
        <f t="shared" si="139"/>
        <v>1.9993350627437054E-5</v>
      </c>
      <c r="AM91" s="5">
        <f t="shared" si="140"/>
        <v>2.1619913246769987E-2</v>
      </c>
      <c r="AN91" s="5">
        <f t="shared" si="141"/>
        <v>1.3928249033131097E-2</v>
      </c>
      <c r="AO91" s="5">
        <f t="shared" si="142"/>
        <v>4.4865147911243419E-3</v>
      </c>
      <c r="AP91" s="5">
        <f t="shared" si="143"/>
        <v>9.634527605538514E-4</v>
      </c>
      <c r="AQ91" s="5">
        <f t="shared" si="144"/>
        <v>1.5517187589381856E-4</v>
      </c>
      <c r="AR91" s="5">
        <f t="shared" si="145"/>
        <v>5.9981770177653634E-5</v>
      </c>
      <c r="AS91" s="5">
        <f t="shared" si="146"/>
        <v>1.25437903969124E-4</v>
      </c>
      <c r="AT91" s="5">
        <f t="shared" si="147"/>
        <v>1.3116208229237261E-4</v>
      </c>
      <c r="AU91" s="5">
        <f t="shared" si="148"/>
        <v>9.1431650173330321E-5</v>
      </c>
      <c r="AV91" s="5">
        <f t="shared" si="149"/>
        <v>4.7802001008856309E-5</v>
      </c>
      <c r="AW91" s="5">
        <f t="shared" si="150"/>
        <v>7.4823008750976758E-7</v>
      </c>
      <c r="AX91" s="5">
        <f t="shared" si="151"/>
        <v>7.5355022968836274E-3</v>
      </c>
      <c r="AY91" s="5">
        <f t="shared" si="152"/>
        <v>4.8546148813250678E-3</v>
      </c>
      <c r="AZ91" s="5">
        <f t="shared" si="153"/>
        <v>1.5637501468037007E-3</v>
      </c>
      <c r="BA91" s="5">
        <f t="shared" si="154"/>
        <v>3.3580618049783691E-4</v>
      </c>
      <c r="BB91" s="5">
        <f t="shared" si="155"/>
        <v>5.408430708593633E-5</v>
      </c>
      <c r="BC91" s="5">
        <f t="shared" si="156"/>
        <v>6.9685728085870194E-6</v>
      </c>
      <c r="BD91" s="5">
        <f t="shared" si="157"/>
        <v>6.4403668271518944E-6</v>
      </c>
      <c r="BE91" s="5">
        <f t="shared" si="158"/>
        <v>1.3468527407535293E-5</v>
      </c>
      <c r="BF91" s="5">
        <f t="shared" si="159"/>
        <v>1.4083144283238752E-5</v>
      </c>
      <c r="BG91" s="5">
        <f t="shared" si="160"/>
        <v>9.8172055440179762E-6</v>
      </c>
      <c r="BH91" s="5">
        <f t="shared" si="161"/>
        <v>5.1325997991905634E-6</v>
      </c>
      <c r="BI91" s="5">
        <f t="shared" si="162"/>
        <v>2.1467274434080253E-6</v>
      </c>
      <c r="BJ91" s="8">
        <f t="shared" si="163"/>
        <v>0.7054579583993833</v>
      </c>
      <c r="BK91" s="8">
        <f t="shared" si="164"/>
        <v>0.19133156214329888</v>
      </c>
      <c r="BL91" s="8">
        <f t="shared" si="165"/>
        <v>9.9432959485036776E-2</v>
      </c>
      <c r="BM91" s="8">
        <f t="shared" si="166"/>
        <v>0.50929028726063141</v>
      </c>
      <c r="BN91" s="8">
        <f t="shared" si="167"/>
        <v>0.48496876719986004</v>
      </c>
    </row>
    <row r="92" spans="1:66" x14ac:dyDescent="0.25">
      <c r="A92" t="s">
        <v>154</v>
      </c>
      <c r="B92" t="s">
        <v>159</v>
      </c>
      <c r="C92" t="s">
        <v>156</v>
      </c>
      <c r="D92" t="s">
        <v>494</v>
      </c>
      <c r="E92">
        <f>VLOOKUP(A92,home!$A$2:$E$405,3,FALSE)</f>
        <v>1.3470319634703201</v>
      </c>
      <c r="F92">
        <f>VLOOKUP(B92,home!$B$2:$E$405,3,FALSE)</f>
        <v>0.74</v>
      </c>
      <c r="G92">
        <f>VLOOKUP(C92,away!$B$2:$E$405,4,FALSE)</f>
        <v>0.8</v>
      </c>
      <c r="H92">
        <f>VLOOKUP(A92,away!$A$2:$E$405,3,FALSE)</f>
        <v>1.04566210045662</v>
      </c>
      <c r="I92">
        <f>VLOOKUP(C92,away!$B$2:$E$405,3,FALSE)</f>
        <v>0.49</v>
      </c>
      <c r="J92">
        <f>VLOOKUP(B92,home!$B$2:$E$405,4,FALSE)</f>
        <v>0.87</v>
      </c>
      <c r="K92" s="3">
        <f t="shared" si="112"/>
        <v>0.79744292237442949</v>
      </c>
      <c r="L92" s="3">
        <f t="shared" si="113"/>
        <v>0.44576575342465707</v>
      </c>
      <c r="M92" s="5">
        <f t="shared" si="114"/>
        <v>0.28845716590240889</v>
      </c>
      <c r="N92" s="5">
        <f t="shared" si="115"/>
        <v>0.23002812535706257</v>
      </c>
      <c r="O92" s="5">
        <f t="shared" si="116"/>
        <v>0.12858432588922858</v>
      </c>
      <c r="P92" s="5">
        <f t="shared" si="117"/>
        <v>0.10253866060865245</v>
      </c>
      <c r="Q92" s="5">
        <f t="shared" si="118"/>
        <v>9.1717150256523786E-2</v>
      </c>
      <c r="R92" s="5">
        <f t="shared" si="119"/>
        <v>2.8659244454306808E-2</v>
      </c>
      <c r="S92" s="5">
        <f t="shared" si="120"/>
        <v>9.1124247914971031E-3</v>
      </c>
      <c r="T92" s="5">
        <f t="shared" si="121"/>
        <v>4.0884364586061803E-2</v>
      </c>
      <c r="U92" s="5">
        <f t="shared" si="122"/>
        <v>2.2854111650685582E-2</v>
      </c>
      <c r="V92" s="5">
        <f t="shared" si="123"/>
        <v>3.5991318391110657E-4</v>
      </c>
      <c r="W92" s="5">
        <f t="shared" si="124"/>
        <v>2.4379730777472328E-2</v>
      </c>
      <c r="X92" s="5">
        <f t="shared" si="125"/>
        <v>1.0867649058310253E-2</v>
      </c>
      <c r="Y92" s="5">
        <f t="shared" si="126"/>
        <v>2.4222128852162171E-3</v>
      </c>
      <c r="Z92" s="5">
        <f t="shared" si="127"/>
        <v>4.2584365655851672E-3</v>
      </c>
      <c r="AA92" s="5">
        <f t="shared" si="128"/>
        <v>3.3958600996063649E-3</v>
      </c>
      <c r="AB92" s="5">
        <f t="shared" si="129"/>
        <v>1.3540023009024102E-3</v>
      </c>
      <c r="AC92" s="5">
        <f t="shared" si="130"/>
        <v>7.9962079677815569E-6</v>
      </c>
      <c r="AD92" s="5">
        <f t="shared" si="131"/>
        <v>4.8603609394723378E-3</v>
      </c>
      <c r="AE92" s="5">
        <f t="shared" si="132"/>
        <v>2.1665824560996604E-3</v>
      </c>
      <c r="AF92" s="5">
        <f t="shared" si="133"/>
        <v>4.8289413044995454E-4</v>
      </c>
      <c r="AG92" s="5">
        <f t="shared" si="134"/>
        <v>7.1752555294789561E-5</v>
      </c>
      <c r="AH92" s="5">
        <f t="shared" si="135"/>
        <v>4.7456629601729514E-4</v>
      </c>
      <c r="AI92" s="5">
        <f t="shared" si="136"/>
        <v>3.7843953395644042E-4</v>
      </c>
      <c r="AJ92" s="5">
        <f t="shared" si="137"/>
        <v>1.5089196395012047E-4</v>
      </c>
      <c r="AK92" s="5">
        <f t="shared" si="138"/>
        <v>4.010924289840038E-5</v>
      </c>
      <c r="AL92" s="5">
        <f t="shared" si="139"/>
        <v>1.1369735986963864E-7</v>
      </c>
      <c r="AM92" s="5">
        <f t="shared" si="140"/>
        <v>7.7517208627347011E-4</v>
      </c>
      <c r="AN92" s="5">
        <f t="shared" si="141"/>
        <v>3.4554516907145665E-4</v>
      </c>
      <c r="AO92" s="5">
        <f t="shared" si="142"/>
        <v>7.7016101316694193E-5</v>
      </c>
      <c r="AP92" s="5">
        <f t="shared" si="143"/>
        <v>1.1443713476421973E-5</v>
      </c>
      <c r="AQ92" s="5">
        <f t="shared" si="144"/>
        <v>1.2753038899482851E-6</v>
      </c>
      <c r="AR92" s="5">
        <f t="shared" si="145"/>
        <v>4.2309080498819678E-5</v>
      </c>
      <c r="AS92" s="5">
        <f t="shared" si="146"/>
        <v>3.3739076795953748E-5</v>
      </c>
      <c r="AT92" s="5">
        <f t="shared" si="147"/>
        <v>1.3452493999190329E-5</v>
      </c>
      <c r="AU92" s="5">
        <f t="shared" si="148"/>
        <v>3.575865375979604E-6</v>
      </c>
      <c r="AV92" s="5">
        <f t="shared" si="149"/>
        <v>7.128871338596782E-7</v>
      </c>
      <c r="AW92" s="5">
        <f t="shared" si="150"/>
        <v>1.1226753506693542E-9</v>
      </c>
      <c r="AX92" s="5">
        <f t="shared" si="151"/>
        <v>1.030259156368332E-4</v>
      </c>
      <c r="AY92" s="5">
        <f t="shared" si="152"/>
        <v>4.5925424906118101E-5</v>
      </c>
      <c r="AZ92" s="5">
        <f t="shared" si="153"/>
        <v>1.0235990817311623E-5</v>
      </c>
      <c r="BA92" s="5">
        <f t="shared" si="154"/>
        <v>1.5209513862422626E-6</v>
      </c>
      <c r="BB92" s="5">
        <f t="shared" si="155"/>
        <v>1.6949701015263963E-7</v>
      </c>
      <c r="BC92" s="5">
        <f t="shared" si="156"/>
        <v>1.5111192486783631E-8</v>
      </c>
      <c r="BD92" s="5">
        <f t="shared" si="157"/>
        <v>3.1433231908768041E-6</v>
      </c>
      <c r="BE92" s="5">
        <f t="shared" si="158"/>
        <v>2.5066208313001153E-6</v>
      </c>
      <c r="BF92" s="5">
        <f t="shared" si="159"/>
        <v>9.9944352049829277E-7</v>
      </c>
      <c r="BG92" s="5">
        <f t="shared" si="160"/>
        <v>2.6566638724478224E-7</v>
      </c>
      <c r="BH92" s="5">
        <f t="shared" si="161"/>
        <v>5.296344505528399E-8</v>
      </c>
      <c r="BI92" s="5">
        <f t="shared" si="162"/>
        <v>8.4470648807806424E-9</v>
      </c>
      <c r="BJ92" s="8">
        <f t="shared" si="163"/>
        <v>0.40925216826694089</v>
      </c>
      <c r="BK92" s="8">
        <f t="shared" si="164"/>
        <v>0.40052219981670328</v>
      </c>
      <c r="BL92" s="8">
        <f t="shared" si="165"/>
        <v>0.18599231729979565</v>
      </c>
      <c r="BM92" s="8">
        <f t="shared" si="166"/>
        <v>0.12999452517861113</v>
      </c>
      <c r="BN92" s="8">
        <f t="shared" si="167"/>
        <v>0.86998467246818312</v>
      </c>
    </row>
    <row r="93" spans="1:66" x14ac:dyDescent="0.25">
      <c r="A93" t="s">
        <v>154</v>
      </c>
      <c r="B93" t="s">
        <v>161</v>
      </c>
      <c r="C93" t="s">
        <v>164</v>
      </c>
      <c r="D93" t="s">
        <v>494</v>
      </c>
      <c r="E93">
        <f>VLOOKUP(A93,home!$A$2:$E$405,3,FALSE)</f>
        <v>1.3470319634703201</v>
      </c>
      <c r="F93">
        <f>VLOOKUP(B93,home!$B$2:$E$405,3,FALSE)</f>
        <v>0.47</v>
      </c>
      <c r="G93">
        <f>VLOOKUP(C93,away!$B$2:$E$405,4,FALSE)</f>
        <v>1.1499999999999999</v>
      </c>
      <c r="H93">
        <f>VLOOKUP(A93,away!$A$2:$E$405,3,FALSE)</f>
        <v>1.04566210045662</v>
      </c>
      <c r="I93">
        <f>VLOOKUP(C93,away!$B$2:$E$405,3,FALSE)</f>
        <v>0.47</v>
      </c>
      <c r="J93">
        <f>VLOOKUP(B93,home!$B$2:$E$405,4,FALSE)</f>
        <v>0.43</v>
      </c>
      <c r="K93" s="3">
        <f t="shared" si="112"/>
        <v>0.72807077625570793</v>
      </c>
      <c r="L93" s="3">
        <f t="shared" si="113"/>
        <v>0.21132831050228287</v>
      </c>
      <c r="M93" s="5">
        <f t="shared" si="114"/>
        <v>0.39086263933883036</v>
      </c>
      <c r="N93" s="5">
        <f t="shared" si="115"/>
        <v>0.284575665232777</v>
      </c>
      <c r="O93" s="5">
        <f t="shared" si="116"/>
        <v>8.260034120993813E-2</v>
      </c>
      <c r="P93" s="5">
        <f t="shared" si="117"/>
        <v>6.0138894543705995E-2</v>
      </c>
      <c r="Q93" s="5">
        <f t="shared" si="118"/>
        <v>0.10359561274475622</v>
      </c>
      <c r="R93" s="5">
        <f t="shared" si="119"/>
        <v>8.7278952774041581E-3</v>
      </c>
      <c r="S93" s="5">
        <f t="shared" si="120"/>
        <v>2.3132721530106158E-3</v>
      </c>
      <c r="T93" s="5">
        <f t="shared" si="121"/>
        <v>2.1892685816798093E-2</v>
      </c>
      <c r="U93" s="5">
        <f t="shared" si="122"/>
        <v>6.3545254896981724E-3</v>
      </c>
      <c r="V93" s="5">
        <f t="shared" si="123"/>
        <v>3.9547178203951872E-5</v>
      </c>
      <c r="W93" s="5">
        <f t="shared" si="124"/>
        <v>2.5141646062586794E-2</v>
      </c>
      <c r="X93" s="5">
        <f t="shared" si="125"/>
        <v>5.3131415856528382E-3</v>
      </c>
      <c r="Y93" s="5">
        <f t="shared" si="126"/>
        <v>5.614086173777172E-4</v>
      </c>
      <c r="Z93" s="5">
        <f t="shared" si="127"/>
        <v>6.1481712107155841E-4</v>
      </c>
      <c r="AA93" s="5">
        <f t="shared" si="128"/>
        <v>4.4763037859386906E-4</v>
      </c>
      <c r="AB93" s="5">
        <f t="shared" si="129"/>
        <v>1.6295329860923735E-4</v>
      </c>
      <c r="AC93" s="5">
        <f t="shared" si="130"/>
        <v>3.803004144134398E-7</v>
      </c>
      <c r="AD93" s="5">
        <f t="shared" si="131"/>
        <v>4.5762244412834562E-3</v>
      </c>
      <c r="AE93" s="5">
        <f t="shared" si="132"/>
        <v>9.6708577965568595E-4</v>
      </c>
      <c r="AF93" s="5">
        <f t="shared" si="133"/>
        <v>1.0218630196270956E-4</v>
      </c>
      <c r="AG93" s="5">
        <f t="shared" si="134"/>
        <v>7.1982861834185111E-6</v>
      </c>
      <c r="AH93" s="5">
        <f t="shared" si="135"/>
        <v>3.2482065865982466E-5</v>
      </c>
      <c r="AI93" s="5">
        <f t="shared" si="136"/>
        <v>2.364924290943489E-5</v>
      </c>
      <c r="AJ93" s="5">
        <f t="shared" si="137"/>
        <v>8.6091613214660293E-6</v>
      </c>
      <c r="AK93" s="5">
        <f t="shared" si="138"/>
        <v>2.0893595887434626E-6</v>
      </c>
      <c r="AL93" s="5">
        <f t="shared" si="139"/>
        <v>2.3405507936010553E-9</v>
      </c>
      <c r="AM93" s="5">
        <f t="shared" si="140"/>
        <v>6.66363056257118E-4</v>
      </c>
      <c r="AN93" s="5">
        <f t="shared" si="141"/>
        <v>1.4082137885995441E-4</v>
      </c>
      <c r="AO93" s="5">
        <f t="shared" si="142"/>
        <v>1.4879772038538028E-5</v>
      </c>
      <c r="AP93" s="5">
        <f t="shared" si="143"/>
        <v>1.0481723618544508E-6</v>
      </c>
      <c r="AQ93" s="5">
        <f t="shared" si="144"/>
        <v>5.5377123586472123E-8</v>
      </c>
      <c r="AR93" s="5">
        <f t="shared" si="145"/>
        <v>1.3728760202163897E-6</v>
      </c>
      <c r="AS93" s="5">
        <f t="shared" si="146"/>
        <v>9.995509097417938E-7</v>
      </c>
      <c r="AT93" s="5">
        <f t="shared" si="147"/>
        <v>3.6387190338140343E-7</v>
      </c>
      <c r="AU93" s="5">
        <f t="shared" si="148"/>
        <v>8.8308166384180124E-8</v>
      </c>
      <c r="AV93" s="5">
        <f t="shared" si="149"/>
        <v>1.6073648812262055E-8</v>
      </c>
      <c r="AW93" s="5">
        <f t="shared" si="150"/>
        <v>1.0003381920440756E-11</v>
      </c>
      <c r="AX93" s="5">
        <f t="shared" si="151"/>
        <v>8.0859911272874291E-5</v>
      </c>
      <c r="AY93" s="5">
        <f t="shared" si="152"/>
        <v>1.7087988436661019E-5</v>
      </c>
      <c r="AZ93" s="5">
        <f t="shared" si="153"/>
        <v>1.8055878631010593E-6</v>
      </c>
      <c r="BA93" s="5">
        <f t="shared" si="154"/>
        <v>1.2719061085752475E-7</v>
      </c>
      <c r="BB93" s="5">
        <f t="shared" si="155"/>
        <v>6.719744226068503E-9</v>
      </c>
      <c r="BC93" s="5">
        <f t="shared" si="156"/>
        <v>2.8401443886050547E-10</v>
      </c>
      <c r="BD93" s="5">
        <f t="shared" si="157"/>
        <v>4.8354594980237926E-8</v>
      </c>
      <c r="BE93" s="5">
        <f t="shared" si="158"/>
        <v>3.5205567502792188E-8</v>
      </c>
      <c r="BF93" s="5">
        <f t="shared" si="159"/>
        <v>1.2816072430140316E-8</v>
      </c>
      <c r="BG93" s="5">
        <f t="shared" si="160"/>
        <v>3.1103359342538794E-9</v>
      </c>
      <c r="BH93" s="5">
        <f t="shared" si="161"/>
        <v>5.6613617451706093E-10</v>
      </c>
      <c r="BI93" s="5">
        <f t="shared" si="162"/>
        <v>8.2437440809414735E-11</v>
      </c>
      <c r="BJ93" s="8">
        <f t="shared" si="163"/>
        <v>0.44765591030761709</v>
      </c>
      <c r="BK93" s="8">
        <f t="shared" si="164"/>
        <v>0.45337182384315283</v>
      </c>
      <c r="BL93" s="8">
        <f t="shared" si="165"/>
        <v>9.8363116299722192E-2</v>
      </c>
      <c r="BM93" s="8">
        <f t="shared" si="166"/>
        <v>6.9487531245718548E-2</v>
      </c>
      <c r="BN93" s="8">
        <f t="shared" si="167"/>
        <v>0.93050104834741187</v>
      </c>
    </row>
    <row r="94" spans="1:66" x14ac:dyDescent="0.25">
      <c r="A94" t="s">
        <v>154</v>
      </c>
      <c r="B94" t="s">
        <v>165</v>
      </c>
      <c r="C94" t="s">
        <v>160</v>
      </c>
      <c r="D94" t="s">
        <v>494</v>
      </c>
      <c r="E94">
        <f>VLOOKUP(A94,home!$A$2:$E$405,3,FALSE)</f>
        <v>1.3470319634703201</v>
      </c>
      <c r="F94">
        <f>VLOOKUP(B94,home!$B$2:$E$405,3,FALSE)</f>
        <v>0.87</v>
      </c>
      <c r="G94">
        <f>VLOOKUP(C94,away!$B$2:$E$405,4,FALSE)</f>
        <v>1.1499999999999999</v>
      </c>
      <c r="H94">
        <f>VLOOKUP(A94,away!$A$2:$E$405,3,FALSE)</f>
        <v>1.04566210045662</v>
      </c>
      <c r="I94">
        <f>VLOOKUP(C94,away!$B$2:$E$405,3,FALSE)</f>
        <v>0.81</v>
      </c>
      <c r="J94">
        <f>VLOOKUP(B94,home!$B$2:$E$405,4,FALSE)</f>
        <v>1.35</v>
      </c>
      <c r="K94" s="3">
        <f t="shared" si="112"/>
        <v>1.3477054794520551</v>
      </c>
      <c r="L94" s="3">
        <f t="shared" si="113"/>
        <v>1.1434315068493142</v>
      </c>
      <c r="M94" s="5">
        <f t="shared" si="114"/>
        <v>8.2815752649050917E-2</v>
      </c>
      <c r="N94" s="5">
        <f t="shared" si="115"/>
        <v>0.11161124363007195</v>
      </c>
      <c r="O94" s="5">
        <f t="shared" si="116"/>
        <v>9.4694140842364369E-2</v>
      </c>
      <c r="P94" s="5">
        <f t="shared" si="117"/>
        <v>0.12761981248525908</v>
      </c>
      <c r="Q94" s="5">
        <f t="shared" si="118"/>
        <v>7.5209542304353144E-2</v>
      </c>
      <c r="R94" s="5">
        <f t="shared" si="119"/>
        <v>5.4138132076592946E-2</v>
      </c>
      <c r="S94" s="5">
        <f t="shared" si="120"/>
        <v>4.9165816942434541E-2</v>
      </c>
      <c r="T94" s="5">
        <f t="shared" si="121"/>
        <v>8.5996960286513754E-2</v>
      </c>
      <c r="U94" s="5">
        <f t="shared" si="122"/>
        <v>7.2962257246923373E-2</v>
      </c>
      <c r="V94" s="5">
        <f t="shared" si="123"/>
        <v>8.4183290928930669E-3</v>
      </c>
      <c r="W94" s="5">
        <f t="shared" si="124"/>
        <v>3.3786770756885971E-2</v>
      </c>
      <c r="X94" s="5">
        <f t="shared" si="125"/>
        <v>3.8632858198118472E-2</v>
      </c>
      <c r="Y94" s="5">
        <f t="shared" si="126"/>
        <v>2.2087013631685245E-2</v>
      </c>
      <c r="Z94" s="5">
        <f t="shared" si="127"/>
        <v>2.0634415312781953E-2</v>
      </c>
      <c r="AA94" s="5">
        <f t="shared" si="128"/>
        <v>2.7809114582325628E-2</v>
      </c>
      <c r="AB94" s="5">
        <f t="shared" si="129"/>
        <v>1.8739248050655154E-2</v>
      </c>
      <c r="AC94" s="5">
        <f t="shared" si="130"/>
        <v>8.1079500722146605E-4</v>
      </c>
      <c r="AD94" s="5">
        <f t="shared" si="131"/>
        <v>1.1383654020511414E-2</v>
      </c>
      <c r="AE94" s="5">
        <f t="shared" si="132"/>
        <v>1.3016428670124621E-2</v>
      </c>
      <c r="AF94" s="5">
        <f t="shared" si="133"/>
        <v>7.4416973240386056E-3</v>
      </c>
      <c r="AG94" s="5">
        <f t="shared" si="134"/>
        <v>2.8363570615806571E-3</v>
      </c>
      <c r="AH94" s="5">
        <f t="shared" si="135"/>
        <v>5.8985101485122086E-3</v>
      </c>
      <c r="AI94" s="5">
        <f t="shared" si="136"/>
        <v>7.9494544477534592E-3</v>
      </c>
      <c r="AJ94" s="5">
        <f t="shared" si="137"/>
        <v>5.3567616589459245E-3</v>
      </c>
      <c r="AK94" s="5">
        <f t="shared" si="138"/>
        <v>2.4064456799600354E-3</v>
      </c>
      <c r="AL94" s="5">
        <f t="shared" si="139"/>
        <v>4.9977693120330993E-5</v>
      </c>
      <c r="AM94" s="5">
        <f t="shared" si="140"/>
        <v>3.0683625799259292E-3</v>
      </c>
      <c r="AN94" s="5">
        <f t="shared" si="141"/>
        <v>3.5084624483247544E-3</v>
      </c>
      <c r="AO94" s="5">
        <f t="shared" si="142"/>
        <v>2.0058432520061046E-3</v>
      </c>
      <c r="AP94" s="5">
        <f t="shared" si="143"/>
        <v>7.6451479071495607E-4</v>
      </c>
      <c r="AQ94" s="5">
        <f t="shared" si="144"/>
        <v>2.1854257478894762E-4</v>
      </c>
      <c r="AR94" s="5">
        <f t="shared" si="145"/>
        <v>1.3489084694558553E-3</v>
      </c>
      <c r="AS94" s="5">
        <f t="shared" si="146"/>
        <v>1.8179313355649413E-3</v>
      </c>
      <c r="AT94" s="5">
        <f t="shared" si="147"/>
        <v>1.2250180111042324E-3</v>
      </c>
      <c r="AU94" s="5">
        <f t="shared" si="148"/>
        <v>5.5032116199754439E-4</v>
      </c>
      <c r="AV94" s="5">
        <f t="shared" si="149"/>
        <v>1.8541771137062804E-4</v>
      </c>
      <c r="AW94" s="5">
        <f t="shared" si="150"/>
        <v>2.139335284935728E-6</v>
      </c>
      <c r="AX94" s="5">
        <f t="shared" si="151"/>
        <v>6.8920817698530311E-4</v>
      </c>
      <c r="AY94" s="5">
        <f t="shared" si="152"/>
        <v>7.8806234434317395E-4</v>
      </c>
      <c r="AZ94" s="5">
        <f t="shared" si="153"/>
        <v>4.5054765694175933E-4</v>
      </c>
      <c r="BA94" s="5">
        <f t="shared" si="154"/>
        <v>1.7172346209478123E-4</v>
      </c>
      <c r="BB94" s="5">
        <f t="shared" si="155"/>
        <v>4.9088504256104207E-5</v>
      </c>
      <c r="BC94" s="5">
        <f t="shared" si="156"/>
        <v>1.1225868478107225E-5</v>
      </c>
      <c r="BD94" s="5">
        <f t="shared" si="157"/>
        <v>2.5706407397195193E-4</v>
      </c>
      <c r="BE94" s="5">
        <f t="shared" si="158"/>
        <v>3.4644666106226801E-4</v>
      </c>
      <c r="BF94" s="5">
        <f t="shared" si="159"/>
        <v>2.3345403172574382E-4</v>
      </c>
      <c r="BG94" s="5">
        <f t="shared" si="160"/>
        <v>1.0487575925231967E-4</v>
      </c>
      <c r="BH94" s="5">
        <f t="shared" si="161"/>
        <v>3.5335408851511423E-5</v>
      </c>
      <c r="BI94" s="5">
        <f t="shared" si="162"/>
        <v>9.5243448255721156E-6</v>
      </c>
      <c r="BJ94" s="8">
        <f t="shared" si="163"/>
        <v>0.41372810754274369</v>
      </c>
      <c r="BK94" s="8">
        <f t="shared" si="164"/>
        <v>0.26966854621432262</v>
      </c>
      <c r="BL94" s="8">
        <f t="shared" si="165"/>
        <v>0.29606836170321582</v>
      </c>
      <c r="BM94" s="8">
        <f t="shared" si="166"/>
        <v>0.45322488377631337</v>
      </c>
      <c r="BN94" s="8">
        <f t="shared" si="167"/>
        <v>0.54608862398769242</v>
      </c>
    </row>
    <row r="95" spans="1:66" x14ac:dyDescent="0.25">
      <c r="A95" t="s">
        <v>154</v>
      </c>
      <c r="B95" t="s">
        <v>169</v>
      </c>
      <c r="C95" t="s">
        <v>172</v>
      </c>
      <c r="D95" t="s">
        <v>494</v>
      </c>
      <c r="E95">
        <f>VLOOKUP(A95,home!$A$2:$E$405,3,FALSE)</f>
        <v>1.3470319634703201</v>
      </c>
      <c r="F95">
        <f>VLOOKUP(B95,home!$B$2:$E$405,3,FALSE)</f>
        <v>0.81</v>
      </c>
      <c r="G95">
        <f>VLOOKUP(C95,away!$B$2:$E$405,4,FALSE)</f>
        <v>1.3</v>
      </c>
      <c r="H95">
        <f>VLOOKUP(A95,away!$A$2:$E$405,3,FALSE)</f>
        <v>1.04566210045662</v>
      </c>
      <c r="I95">
        <f>VLOOKUP(C95,away!$B$2:$E$405,3,FALSE)</f>
        <v>0.62</v>
      </c>
      <c r="J95">
        <f>VLOOKUP(B95,home!$B$2:$E$405,4,FALSE)</f>
        <v>1.22</v>
      </c>
      <c r="K95" s="3">
        <f t="shared" si="112"/>
        <v>1.4184246575342472</v>
      </c>
      <c r="L95" s="3">
        <f t="shared" si="113"/>
        <v>0.79093881278538736</v>
      </c>
      <c r="M95" s="5">
        <f t="shared" si="114"/>
        <v>0.10977049846267072</v>
      </c>
      <c r="N95" s="5">
        <f t="shared" si="115"/>
        <v>0.15570118168927732</v>
      </c>
      <c r="O95" s="5">
        <f t="shared" si="116"/>
        <v>8.6821747732924948E-2</v>
      </c>
      <c r="P95" s="5">
        <f t="shared" si="117"/>
        <v>0.12315010779459887</v>
      </c>
      <c r="Q95" s="5">
        <f t="shared" si="118"/>
        <v>0.1104251976576454</v>
      </c>
      <c r="R95" s="5">
        <f t="shared" si="119"/>
        <v>3.4335345037916035E-2</v>
      </c>
      <c r="S95" s="5">
        <f t="shared" si="120"/>
        <v>3.4540129775803931E-2</v>
      </c>
      <c r="T95" s="5">
        <f t="shared" si="121"/>
        <v>8.7339574736929784E-2</v>
      </c>
      <c r="U95" s="5">
        <f t="shared" si="122"/>
        <v>4.8702100026726265E-2</v>
      </c>
      <c r="V95" s="5">
        <f t="shared" si="123"/>
        <v>4.305569614889846E-3</v>
      </c>
      <c r="W95" s="5">
        <f t="shared" si="124"/>
        <v>5.2209941056899072E-2</v>
      </c>
      <c r="X95" s="5">
        <f t="shared" si="125"/>
        <v>4.12948687951388E-2</v>
      </c>
      <c r="Y95" s="5">
        <f t="shared" si="126"/>
        <v>1.6330857249477713E-2</v>
      </c>
      <c r="Z95" s="5">
        <f t="shared" si="127"/>
        <v>9.0523856802886497E-3</v>
      </c>
      <c r="AA95" s="5">
        <f t="shared" si="128"/>
        <v>1.2840127058431352E-2</v>
      </c>
      <c r="AB95" s="5">
        <f t="shared" si="129"/>
        <v>9.1063764127758563E-3</v>
      </c>
      <c r="AC95" s="5">
        <f t="shared" si="130"/>
        <v>3.0189769201236481E-4</v>
      </c>
      <c r="AD95" s="5">
        <f t="shared" si="131"/>
        <v>1.8513966940878823E-2</v>
      </c>
      <c r="AE95" s="5">
        <f t="shared" si="132"/>
        <v>1.4643415032166604E-2</v>
      </c>
      <c r="AF95" s="5">
        <f t="shared" si="133"/>
        <v>5.7910226503327753E-3</v>
      </c>
      <c r="AG95" s="5">
        <f t="shared" si="134"/>
        <v>1.5267815266224976E-3</v>
      </c>
      <c r="AH95" s="5">
        <f t="shared" si="135"/>
        <v>1.7899707957107357E-3</v>
      </c>
      <c r="AI95" s="5">
        <f t="shared" si="136"/>
        <v>2.5389387129023042E-3</v>
      </c>
      <c r="AJ95" s="5">
        <f t="shared" si="137"/>
        <v>1.800646637174447E-3</v>
      </c>
      <c r="AK95" s="5">
        <f t="shared" si="138"/>
        <v>8.5136052989145288E-4</v>
      </c>
      <c r="AL95" s="5">
        <f t="shared" si="139"/>
        <v>1.3547805224518169E-5</v>
      </c>
      <c r="AM95" s="5">
        <f t="shared" si="140"/>
        <v>5.2521334435432828E-3</v>
      </c>
      <c r="AN95" s="5">
        <f t="shared" si="141"/>
        <v>4.1541161904265524E-3</v>
      </c>
      <c r="AO95" s="5">
        <f t="shared" si="142"/>
        <v>1.6428258639142668E-3</v>
      </c>
      <c r="AP95" s="5">
        <f t="shared" si="143"/>
        <v>4.3312491280582616E-4</v>
      </c>
      <c r="AQ95" s="5">
        <f t="shared" si="144"/>
        <v>8.5643826080603614E-5</v>
      </c>
      <c r="AR95" s="5">
        <f t="shared" si="145"/>
        <v>2.8315147521599301E-4</v>
      </c>
      <c r="AS95" s="5">
        <f t="shared" si="146"/>
        <v>4.016290342635618E-4</v>
      </c>
      <c r="AT95" s="5">
        <f t="shared" si="147"/>
        <v>2.8484026269055157E-4</v>
      </c>
      <c r="AU95" s="5">
        <f t="shared" si="148"/>
        <v>1.3467481735293687E-4</v>
      </c>
      <c r="AV95" s="5">
        <f t="shared" si="149"/>
        <v>4.7756520420581685E-5</v>
      </c>
      <c r="AW95" s="5">
        <f t="shared" si="150"/>
        <v>4.2219744759031951E-7</v>
      </c>
      <c r="AX95" s="5">
        <f t="shared" si="151"/>
        <v>1.2416259301636732E-3</v>
      </c>
      <c r="AY95" s="5">
        <f t="shared" si="152"/>
        <v>9.8205013912720774E-4</v>
      </c>
      <c r="AZ95" s="5">
        <f t="shared" si="153"/>
        <v>3.8837078556849916E-4</v>
      </c>
      <c r="BA95" s="5">
        <f t="shared" si="154"/>
        <v>1.0239250935269233E-4</v>
      </c>
      <c r="BB95" s="5">
        <f t="shared" si="155"/>
        <v>2.0246552446383777E-5</v>
      </c>
      <c r="BC95" s="5">
        <f t="shared" si="156"/>
        <v>3.2027568309879745E-6</v>
      </c>
      <c r="BD95" s="5">
        <f t="shared" si="157"/>
        <v>3.7325915274294743E-5</v>
      </c>
      <c r="BE95" s="5">
        <f t="shared" si="158"/>
        <v>5.2943998590093845E-5</v>
      </c>
      <c r="BF95" s="5">
        <f t="shared" si="159"/>
        <v>3.7548536534323772E-5</v>
      </c>
      <c r="BG95" s="5">
        <f t="shared" si="160"/>
        <v>1.7753256691536785E-5</v>
      </c>
      <c r="BH95" s="5">
        <f t="shared" si="161"/>
        <v>6.2954142607026616E-6</v>
      </c>
      <c r="BI95" s="5">
        <f t="shared" si="162"/>
        <v>1.7859141633546774E-6</v>
      </c>
      <c r="BJ95" s="8">
        <f t="shared" si="163"/>
        <v>0.51808254024562872</v>
      </c>
      <c r="BK95" s="8">
        <f t="shared" si="164"/>
        <v>0.2730638012843275</v>
      </c>
      <c r="BL95" s="8">
        <f t="shared" si="165"/>
        <v>0.20009231808991135</v>
      </c>
      <c r="BM95" s="8">
        <f t="shared" si="166"/>
        <v>0.37910533898344329</v>
      </c>
      <c r="BN95" s="8">
        <f t="shared" si="167"/>
        <v>0.62020407837503322</v>
      </c>
    </row>
    <row r="96" spans="1:66" x14ac:dyDescent="0.25">
      <c r="A96" t="s">
        <v>154</v>
      </c>
      <c r="B96" t="s">
        <v>170</v>
      </c>
      <c r="C96" t="s">
        <v>174</v>
      </c>
      <c r="D96" t="s">
        <v>494</v>
      </c>
      <c r="E96">
        <f>VLOOKUP(A96,home!$A$2:$E$405,3,FALSE)</f>
        <v>1.3470319634703201</v>
      </c>
      <c r="F96">
        <f>VLOOKUP(B96,home!$B$2:$E$405,3,FALSE)</f>
        <v>1.28</v>
      </c>
      <c r="G96">
        <f>VLOOKUP(C96,away!$B$2:$E$405,4,FALSE)</f>
        <v>0.88</v>
      </c>
      <c r="H96">
        <f>VLOOKUP(A96,away!$A$2:$E$405,3,FALSE)</f>
        <v>1.04566210045662</v>
      </c>
      <c r="I96">
        <f>VLOOKUP(C96,away!$B$2:$E$405,3,FALSE)</f>
        <v>0.94</v>
      </c>
      <c r="J96">
        <f>VLOOKUP(B96,home!$B$2:$E$405,4,FALSE)</f>
        <v>1.83</v>
      </c>
      <c r="K96" s="3">
        <f t="shared" si="112"/>
        <v>1.5172968036529686</v>
      </c>
      <c r="L96" s="3">
        <f t="shared" si="113"/>
        <v>1.7987479452054775</v>
      </c>
      <c r="M96" s="5">
        <f t="shared" si="114"/>
        <v>3.6296108443972575E-2</v>
      </c>
      <c r="N96" s="5">
        <f t="shared" si="115"/>
        <v>5.5071969327081111E-2</v>
      </c>
      <c r="O96" s="5">
        <f t="shared" si="116"/>
        <v>6.528755048255086E-2</v>
      </c>
      <c r="P96" s="5">
        <f t="shared" si="117"/>
        <v>9.9060591665506251E-2</v>
      </c>
      <c r="Q96" s="5">
        <f t="shared" si="118"/>
        <v>4.1780261515427256E-2</v>
      </c>
      <c r="R96" s="5">
        <f t="shared" si="119"/>
        <v>5.871792363899362E-2</v>
      </c>
      <c r="S96" s="5">
        <f t="shared" si="120"/>
        <v>6.7589896285077763E-2</v>
      </c>
      <c r="T96" s="5">
        <f t="shared" si="121"/>
        <v>7.515215955102228E-2</v>
      </c>
      <c r="U96" s="5">
        <f t="shared" si="122"/>
        <v>8.9092517854584108E-2</v>
      </c>
      <c r="V96" s="5">
        <f t="shared" si="123"/>
        <v>2.0496519702488857E-2</v>
      </c>
      <c r="W96" s="5">
        <f t="shared" si="124"/>
        <v>2.1131019084380968E-2</v>
      </c>
      <c r="X96" s="5">
        <f t="shared" si="125"/>
        <v>3.8009377158128008E-2</v>
      </c>
      <c r="Y96" s="5">
        <f t="shared" si="126"/>
        <v>3.4184644530861383E-2</v>
      </c>
      <c r="Z96" s="5">
        <f t="shared" si="127"/>
        <v>3.5206248164123974E-2</v>
      </c>
      <c r="AA96" s="5">
        <f t="shared" si="128"/>
        <v>5.3418327808038499E-2</v>
      </c>
      <c r="AB96" s="5">
        <f t="shared" si="129"/>
        <v>4.0525729019811656E-2</v>
      </c>
      <c r="AC96" s="5">
        <f t="shared" si="130"/>
        <v>3.4962380539128894E-3</v>
      </c>
      <c r="AD96" s="5">
        <f t="shared" si="131"/>
        <v>8.0155069286652839E-3</v>
      </c>
      <c r="AE96" s="5">
        <f t="shared" si="132"/>
        <v>1.441787661771695E-2</v>
      </c>
      <c r="AF96" s="5">
        <f t="shared" si="133"/>
        <v>1.2967062970172232E-2</v>
      </c>
      <c r="AG96" s="5">
        <f t="shared" si="134"/>
        <v>7.7748259576491128E-3</v>
      </c>
      <c r="AH96" s="5">
        <f t="shared" si="135"/>
        <v>1.5831791635903036E-2</v>
      </c>
      <c r="AI96" s="5">
        <f t="shared" si="136"/>
        <v>2.4021526845255478E-2</v>
      </c>
      <c r="AJ96" s="5">
        <f t="shared" si="137"/>
        <v>1.8223892950585061E-2</v>
      </c>
      <c r="AK96" s="5">
        <f t="shared" si="138"/>
        <v>9.2170181746788586E-3</v>
      </c>
      <c r="AL96" s="5">
        <f t="shared" si="139"/>
        <v>3.8168214177416304E-4</v>
      </c>
      <c r="AM96" s="5">
        <f t="shared" si="140"/>
        <v>2.432380608504411E-3</v>
      </c>
      <c r="AN96" s="5">
        <f t="shared" si="141"/>
        <v>4.375239621504959E-3</v>
      </c>
      <c r="AO96" s="5">
        <f t="shared" si="142"/>
        <v>3.9349766394818179E-3</v>
      </c>
      <c r="AP96" s="5">
        <f t="shared" si="143"/>
        <v>2.359343714899825E-3</v>
      </c>
      <c r="AQ96" s="5">
        <f t="shared" si="144"/>
        <v>1.0609661648023801E-3</v>
      </c>
      <c r="AR96" s="5">
        <f t="shared" si="145"/>
        <v>5.6954805348003639E-3</v>
      </c>
      <c r="AS96" s="5">
        <f t="shared" si="146"/>
        <v>8.6417344107202927E-3</v>
      </c>
      <c r="AT96" s="5">
        <f t="shared" si="147"/>
        <v>6.5560379997018862E-3</v>
      </c>
      <c r="AU96" s="5">
        <f t="shared" si="148"/>
        <v>3.3158185005250245E-3</v>
      </c>
      <c r="AV96" s="5">
        <f t="shared" si="149"/>
        <v>1.2577702030850001E-3</v>
      </c>
      <c r="AW96" s="5">
        <f t="shared" si="150"/>
        <v>2.8936113120983828E-5</v>
      </c>
      <c r="AX96" s="5">
        <f t="shared" si="151"/>
        <v>6.151072204252019E-4</v>
      </c>
      <c r="AY96" s="5">
        <f t="shared" si="152"/>
        <v>1.1064228488208848E-3</v>
      </c>
      <c r="AZ96" s="5">
        <f t="shared" si="153"/>
        <v>9.9508791292247868E-4</v>
      </c>
      <c r="BA96" s="5">
        <f t="shared" si="154"/>
        <v>5.9663744622270518E-4</v>
      </c>
      <c r="BB96" s="5">
        <f t="shared" si="155"/>
        <v>2.6830009510643376E-4</v>
      </c>
      <c r="BC96" s="5">
        <f t="shared" si="156"/>
        <v>9.6520848954226285E-5</v>
      </c>
      <c r="BD96" s="5">
        <f t="shared" si="157"/>
        <v>1.7074556514883267E-3</v>
      </c>
      <c r="BE96" s="5">
        <f t="shared" si="158"/>
        <v>2.5907170023824352E-3</v>
      </c>
      <c r="BF96" s="5">
        <f t="shared" si="159"/>
        <v>1.965443313442135E-3</v>
      </c>
      <c r="BG96" s="5">
        <f t="shared" si="160"/>
        <v>9.9405361908228365E-4</v>
      </c>
      <c r="BH96" s="5">
        <f t="shared" si="161"/>
        <v>3.7706859472330374E-4</v>
      </c>
      <c r="BI96" s="5">
        <f t="shared" si="162"/>
        <v>1.1442499470631704E-4</v>
      </c>
      <c r="BJ96" s="8">
        <f t="shared" si="163"/>
        <v>0.32634568676274989</v>
      </c>
      <c r="BK96" s="8">
        <f t="shared" si="164"/>
        <v>0.22842745914155341</v>
      </c>
      <c r="BL96" s="8">
        <f t="shared" si="165"/>
        <v>0.40755228323505854</v>
      </c>
      <c r="BM96" s="8">
        <f t="shared" si="166"/>
        <v>0.64023978549425442</v>
      </c>
      <c r="BN96" s="8">
        <f t="shared" si="167"/>
        <v>0.35621440507353169</v>
      </c>
    </row>
    <row r="97" spans="1:66" x14ac:dyDescent="0.25">
      <c r="A97" t="s">
        <v>154</v>
      </c>
      <c r="B97" t="s">
        <v>166</v>
      </c>
      <c r="C97" t="s">
        <v>162</v>
      </c>
      <c r="D97" t="s">
        <v>494</v>
      </c>
      <c r="E97">
        <f>VLOOKUP(A97,home!$A$2:$E$405,3,FALSE)</f>
        <v>1.3470319634703201</v>
      </c>
      <c r="F97">
        <f>VLOOKUP(B97,home!$B$2:$E$405,3,FALSE)</f>
        <v>0.82</v>
      </c>
      <c r="G97">
        <f>VLOOKUP(C97,away!$B$2:$E$405,4,FALSE)</f>
        <v>1.05</v>
      </c>
      <c r="H97">
        <f>VLOOKUP(A97,away!$A$2:$E$405,3,FALSE)</f>
        <v>1.04566210045662</v>
      </c>
      <c r="I97">
        <f>VLOOKUP(C97,away!$B$2:$E$405,3,FALSE)</f>
        <v>0.68</v>
      </c>
      <c r="J97">
        <f>VLOOKUP(B97,home!$B$2:$E$405,4,FALSE)</f>
        <v>0.67</v>
      </c>
      <c r="K97" s="3">
        <f t="shared" si="112"/>
        <v>1.1597945205479456</v>
      </c>
      <c r="L97" s="3">
        <f t="shared" si="113"/>
        <v>0.47640365296803616</v>
      </c>
      <c r="M97" s="5">
        <f t="shared" si="114"/>
        <v>0.19471892441388008</v>
      </c>
      <c r="N97" s="5">
        <f t="shared" si="115"/>
        <v>0.22583394158220771</v>
      </c>
      <c r="O97" s="5">
        <f t="shared" si="116"/>
        <v>9.2764806892779383E-2</v>
      </c>
      <c r="P97" s="5">
        <f t="shared" si="117"/>
        <v>0.10758811473393382</v>
      </c>
      <c r="Q97" s="5">
        <f t="shared" si="118"/>
        <v>0.1309604840003947</v>
      </c>
      <c r="R97" s="5">
        <f t="shared" si="119"/>
        <v>2.2096746435297274E-2</v>
      </c>
      <c r="S97" s="5">
        <f t="shared" si="120"/>
        <v>1.4861424572424609E-2</v>
      </c>
      <c r="T97" s="5">
        <f t="shared" si="121"/>
        <v>6.239005297225008E-2</v>
      </c>
      <c r="U97" s="5">
        <f t="shared" si="122"/>
        <v>2.5627685437595131E-2</v>
      </c>
      <c r="V97" s="5">
        <f t="shared" si="123"/>
        <v>9.1237645169288742E-4</v>
      </c>
      <c r="W97" s="5">
        <f t="shared" si="124"/>
        <v>5.0629083917321564E-2</v>
      </c>
      <c r="X97" s="5">
        <f t="shared" si="125"/>
        <v>2.411988052463724E-2</v>
      </c>
      <c r="Y97" s="5">
        <f t="shared" si="126"/>
        <v>5.7453995955448868E-3</v>
      </c>
      <c r="Z97" s="5">
        <f t="shared" si="127"/>
        <v>3.5089902401613522E-3</v>
      </c>
      <c r="AA97" s="5">
        <f t="shared" si="128"/>
        <v>4.069707653195356E-3</v>
      </c>
      <c r="AB97" s="5">
        <f t="shared" si="129"/>
        <v>2.3600123182040069E-3</v>
      </c>
      <c r="AC97" s="5">
        <f t="shared" si="130"/>
        <v>3.1507229799551439E-5</v>
      </c>
      <c r="AD97" s="5">
        <f t="shared" si="131"/>
        <v>1.4679833526917907E-2</v>
      </c>
      <c r="AE97" s="5">
        <f t="shared" si="132"/>
        <v>6.9935263171863396E-3</v>
      </c>
      <c r="AF97" s="5">
        <f t="shared" si="133"/>
        <v>1.6658707423178344E-3</v>
      </c>
      <c r="AG97" s="5">
        <f t="shared" si="134"/>
        <v>2.6454230233759684E-4</v>
      </c>
      <c r="AH97" s="5">
        <f t="shared" si="135"/>
        <v>4.1792394216051356E-4</v>
      </c>
      <c r="AI97" s="5">
        <f t="shared" si="136"/>
        <v>4.8470589812356016E-4</v>
      </c>
      <c r="AJ97" s="5">
        <f t="shared" si="137"/>
        <v>2.8107962236048796E-4</v>
      </c>
      <c r="AK97" s="5">
        <f t="shared" si="138"/>
        <v>1.0866486861712661E-4</v>
      </c>
      <c r="AL97" s="5">
        <f t="shared" si="139"/>
        <v>6.9634802366049304E-7</v>
      </c>
      <c r="AM97" s="5">
        <f t="shared" si="140"/>
        <v>3.4051180974150803E-3</v>
      </c>
      <c r="AN97" s="5">
        <f t="shared" si="141"/>
        <v>1.6222107003961133E-3</v>
      </c>
      <c r="AO97" s="5">
        <f t="shared" si="142"/>
        <v>3.8641355177627241E-4</v>
      </c>
      <c r="AP97" s="5">
        <f t="shared" si="143"/>
        <v>6.1362942540856534E-5</v>
      </c>
      <c r="AQ97" s="5">
        <f t="shared" si="144"/>
        <v>7.3083824958329382E-6</v>
      </c>
      <c r="AR97" s="5">
        <f t="shared" si="145"/>
        <v>3.9820098541614188E-5</v>
      </c>
      <c r="AS97" s="5">
        <f t="shared" si="146"/>
        <v>4.6183132096243376E-5</v>
      </c>
      <c r="AT97" s="5">
        <f t="shared" si="147"/>
        <v>2.6781471773482517E-5</v>
      </c>
      <c r="AU97" s="5">
        <f t="shared" si="148"/>
        <v>1.0353668071698167E-5</v>
      </c>
      <c r="AV97" s="5">
        <f t="shared" si="149"/>
        <v>3.0020318742819349E-6</v>
      </c>
      <c r="AW97" s="5">
        <f t="shared" si="150"/>
        <v>1.0687594851263009E-8</v>
      </c>
      <c r="AX97" s="5">
        <f t="shared" si="151"/>
        <v>6.5820621853344302E-4</v>
      </c>
      <c r="AY97" s="5">
        <f t="shared" si="152"/>
        <v>3.135718469156097E-4</v>
      </c>
      <c r="AZ97" s="5">
        <f t="shared" si="153"/>
        <v>7.469338666926514E-5</v>
      </c>
      <c r="BA97" s="5">
        <f t="shared" si="154"/>
        <v>1.1861400753930645E-5</v>
      </c>
      <c r="BB97" s="5">
        <f t="shared" si="155"/>
        <v>1.412703662122594E-6</v>
      </c>
      <c r="BC97" s="5">
        <f t="shared" si="156"/>
        <v>1.3460343703930524E-7</v>
      </c>
      <c r="BD97" s="5">
        <f t="shared" si="157"/>
        <v>3.1617400677953605E-6</v>
      </c>
      <c r="BE97" s="5">
        <f t="shared" si="158"/>
        <v>3.6669688060259492E-6</v>
      </c>
      <c r="BF97" s="5">
        <f t="shared" si="159"/>
        <v>2.1264651641245695E-6</v>
      </c>
      <c r="BG97" s="5">
        <f t="shared" si="160"/>
        <v>8.2208754849592135E-7</v>
      </c>
      <c r="BH97" s="5">
        <f t="shared" si="161"/>
        <v>2.383631585390656E-7</v>
      </c>
      <c r="BI97" s="5">
        <f t="shared" si="162"/>
        <v>5.5290457034821879E-8</v>
      </c>
      <c r="BJ97" s="8">
        <f t="shared" si="163"/>
        <v>0.52982490931571147</v>
      </c>
      <c r="BK97" s="8">
        <f t="shared" si="164"/>
        <v>0.31842661559667024</v>
      </c>
      <c r="BL97" s="8">
        <f t="shared" si="165"/>
        <v>0.1483475443858922</v>
      </c>
      <c r="BM97" s="8">
        <f t="shared" si="166"/>
        <v>0.22583148032062145</v>
      </c>
      <c r="BN97" s="8">
        <f t="shared" si="167"/>
        <v>0.77396301805849288</v>
      </c>
    </row>
    <row r="98" spans="1:66" x14ac:dyDescent="0.25">
      <c r="A98" t="s">
        <v>154</v>
      </c>
      <c r="B98" t="s">
        <v>171</v>
      </c>
      <c r="C98" t="s">
        <v>158</v>
      </c>
      <c r="D98" t="s">
        <v>494</v>
      </c>
      <c r="E98">
        <f>VLOOKUP(A98,home!$A$2:$E$405,3,FALSE)</f>
        <v>1.3470319634703201</v>
      </c>
      <c r="F98">
        <f>VLOOKUP(B98,home!$B$2:$E$405,3,FALSE)</f>
        <v>0.68</v>
      </c>
      <c r="G98">
        <f>VLOOKUP(C98,away!$B$2:$E$405,4,FALSE)</f>
        <v>0.47</v>
      </c>
      <c r="H98">
        <f>VLOOKUP(A98,away!$A$2:$E$405,3,FALSE)</f>
        <v>1.04566210045662</v>
      </c>
      <c r="I98">
        <f>VLOOKUP(C98,away!$B$2:$E$405,3,FALSE)</f>
        <v>0.67</v>
      </c>
      <c r="J98">
        <f>VLOOKUP(B98,home!$B$2:$E$405,4,FALSE)</f>
        <v>1.1200000000000001</v>
      </c>
      <c r="K98" s="3">
        <f t="shared" si="112"/>
        <v>0.43051141552511429</v>
      </c>
      <c r="L98" s="3">
        <f t="shared" si="113"/>
        <v>0.78466484018264782</v>
      </c>
      <c r="M98" s="5">
        <f t="shared" si="114"/>
        <v>0.2966577220690127</v>
      </c>
      <c r="N98" s="5">
        <f t="shared" si="115"/>
        <v>0.12771453585438661</v>
      </c>
      <c r="O98" s="5">
        <f t="shared" si="116"/>
        <v>0.23277688407623018</v>
      </c>
      <c r="P98" s="5">
        <f t="shared" si="117"/>
        <v>0.10021310586518328</v>
      </c>
      <c r="Q98" s="5">
        <f t="shared" si="118"/>
        <v>2.7491282806902467E-2</v>
      </c>
      <c r="R98" s="5">
        <f t="shared" si="119"/>
        <v>9.1325918270944939E-2</v>
      </c>
      <c r="S98" s="5">
        <f t="shared" si="120"/>
        <v>8.4631764488589372E-3</v>
      </c>
      <c r="T98" s="5">
        <f t="shared" si="121"/>
        <v>2.1571443030094093E-2</v>
      </c>
      <c r="U98" s="5">
        <f t="shared" si="122"/>
        <v>3.93168503489554E-2</v>
      </c>
      <c r="V98" s="5">
        <f t="shared" si="123"/>
        <v>3.17657966041014E-4</v>
      </c>
      <c r="W98" s="5">
        <f t="shared" si="124"/>
        <v>3.9451036919336069E-3</v>
      </c>
      <c r="X98" s="5">
        <f t="shared" si="125"/>
        <v>3.0955841579350571E-3</v>
      </c>
      <c r="Y98" s="5">
        <f t="shared" si="126"/>
        <v>1.2144980242790239E-3</v>
      </c>
      <c r="Z98" s="5">
        <f t="shared" si="127"/>
        <v>2.3886745688201524E-2</v>
      </c>
      <c r="AA98" s="5">
        <f t="shared" si="128"/>
        <v>1.0283516698516059E-2</v>
      </c>
      <c r="AB98" s="5">
        <f t="shared" si="129"/>
        <v>2.2135856652271491E-3</v>
      </c>
      <c r="AC98" s="5">
        <f t="shared" si="130"/>
        <v>6.7066961795581916E-6</v>
      </c>
      <c r="AD98" s="5">
        <f t="shared" si="131"/>
        <v>4.2460304370192285E-4</v>
      </c>
      <c r="AE98" s="5">
        <f t="shared" si="132"/>
        <v>3.3317107942743506E-4</v>
      </c>
      <c r="AF98" s="5">
        <f t="shared" si="133"/>
        <v>1.307138158962043E-4</v>
      </c>
      <c r="AG98" s="5">
        <f t="shared" si="134"/>
        <v>3.4188845153286397E-5</v>
      </c>
      <c r="AH98" s="5">
        <f t="shared" si="135"/>
        <v>4.6857723719790504E-3</v>
      </c>
      <c r="AI98" s="5">
        <f t="shared" si="136"/>
        <v>2.0172784966891733E-3</v>
      </c>
      <c r="AJ98" s="5">
        <f t="shared" si="137"/>
        <v>4.3423071055901524E-4</v>
      </c>
      <c r="AK98" s="5">
        <f t="shared" si="138"/>
        <v>6.2313759289079295E-5</v>
      </c>
      <c r="AL98" s="5">
        <f t="shared" si="139"/>
        <v>9.0622802542970076E-8</v>
      </c>
      <c r="AM98" s="5">
        <f t="shared" si="140"/>
        <v>3.6559291476077365E-5</v>
      </c>
      <c r="AN98" s="5">
        <f t="shared" si="141"/>
        <v>2.8686790603267081E-5</v>
      </c>
      <c r="AO98" s="5">
        <f t="shared" si="142"/>
        <v>1.1254757982032823E-5</v>
      </c>
      <c r="AP98" s="5">
        <f t="shared" si="143"/>
        <v>2.9437376244220553E-6</v>
      </c>
      <c r="AQ98" s="5">
        <f t="shared" si="144"/>
        <v>5.774618531516948E-7</v>
      </c>
      <c r="AR98" s="5">
        <f t="shared" si="145"/>
        <v>7.353521658782418E-4</v>
      </c>
      <c r="AS98" s="5">
        <f t="shared" si="146"/>
        <v>3.1657750184170053E-4</v>
      </c>
      <c r="AT98" s="5">
        <f t="shared" si="147"/>
        <v>6.8145114220637484E-5</v>
      </c>
      <c r="AU98" s="5">
        <f t="shared" si="148"/>
        <v>9.7790831947490811E-6</v>
      </c>
      <c r="AV98" s="5">
        <f t="shared" si="149"/>
        <v>1.0525017371773208E-6</v>
      </c>
      <c r="AW98" s="5">
        <f t="shared" si="150"/>
        <v>8.5036201557092505E-10</v>
      </c>
      <c r="AX98" s="5">
        <f t="shared" si="151"/>
        <v>2.6231987206602183E-6</v>
      </c>
      <c r="AY98" s="5">
        <f t="shared" si="152"/>
        <v>2.058331804914176E-6</v>
      </c>
      <c r="AZ98" s="5">
        <f t="shared" si="153"/>
        <v>8.0755029837292142E-7</v>
      </c>
      <c r="BA98" s="5">
        <f t="shared" si="154"/>
        <v>2.1121877527074599E-7</v>
      </c>
      <c r="BB98" s="5">
        <f t="shared" si="155"/>
        <v>4.1433986635348628E-8</v>
      </c>
      <c r="BC98" s="5">
        <f t="shared" si="156"/>
        <v>6.5023585002711616E-9</v>
      </c>
      <c r="BD98" s="5">
        <f t="shared" si="157"/>
        <v>9.6167498286135717E-5</v>
      </c>
      <c r="BE98" s="5">
        <f t="shared" si="158"/>
        <v>4.1401205814673293E-5</v>
      </c>
      <c r="BF98" s="5">
        <f t="shared" si="159"/>
        <v>8.9118458598607951E-6</v>
      </c>
      <c r="BG98" s="5">
        <f t="shared" si="160"/>
        <v>1.2788837920234336E-6</v>
      </c>
      <c r="BH98" s="5">
        <f t="shared" si="161"/>
        <v>1.3764351789903355E-7</v>
      </c>
      <c r="BI98" s="5">
        <f t="shared" si="162"/>
        <v>1.1851421145713873E-8</v>
      </c>
      <c r="BJ98" s="8">
        <f t="shared" si="163"/>
        <v>0.18604089462519305</v>
      </c>
      <c r="BK98" s="8">
        <f t="shared" si="164"/>
        <v>0.4056605179998829</v>
      </c>
      <c r="BL98" s="8">
        <f t="shared" si="165"/>
        <v>0.38439516569395432</v>
      </c>
      <c r="BM98" s="8">
        <f t="shared" si="166"/>
        <v>0.12380181758312866</v>
      </c>
      <c r="BN98" s="8">
        <f t="shared" si="167"/>
        <v>0.8761794489426602</v>
      </c>
    </row>
    <row r="99" spans="1:66" x14ac:dyDescent="0.25">
      <c r="A99" t="s">
        <v>154</v>
      </c>
      <c r="B99" t="s">
        <v>173</v>
      </c>
      <c r="C99" t="s">
        <v>168</v>
      </c>
      <c r="D99" t="s">
        <v>494</v>
      </c>
      <c r="E99">
        <f>VLOOKUP(A99,home!$A$2:$E$405,3,FALSE)</f>
        <v>1.3470319634703201</v>
      </c>
      <c r="F99">
        <f>VLOOKUP(B99,home!$B$2:$E$405,3,FALSE)</f>
        <v>0.88</v>
      </c>
      <c r="G99">
        <f>VLOOKUP(C99,away!$B$2:$E$405,4,FALSE)</f>
        <v>1.21</v>
      </c>
      <c r="H99">
        <f>VLOOKUP(A99,away!$A$2:$E$405,3,FALSE)</f>
        <v>1.04566210045662</v>
      </c>
      <c r="I99">
        <f>VLOOKUP(C99,away!$B$2:$E$405,3,FALSE)</f>
        <v>0.4</v>
      </c>
      <c r="J99">
        <f>VLOOKUP(B99,home!$B$2:$E$405,4,FALSE)</f>
        <v>0.87</v>
      </c>
      <c r="K99" s="3">
        <f t="shared" si="112"/>
        <v>1.4343196347031968</v>
      </c>
      <c r="L99" s="3">
        <f t="shared" si="113"/>
        <v>0.36389041095890379</v>
      </c>
      <c r="M99" s="5">
        <f t="shared" si="114"/>
        <v>0.16559503064524819</v>
      </c>
      <c r="N99" s="5">
        <f t="shared" si="115"/>
        <v>0.23751620386375707</v>
      </c>
      <c r="O99" s="5">
        <f t="shared" si="116"/>
        <v>6.0258443754251628E-2</v>
      </c>
      <c r="P99" s="5">
        <f t="shared" si="117"/>
        <v>8.6429869033381318E-2</v>
      </c>
      <c r="Q99" s="5">
        <f t="shared" si="118"/>
        <v>0.17033707738097706</v>
      </c>
      <c r="R99" s="5">
        <f t="shared" si="119"/>
        <v>1.0963734930739304E-2</v>
      </c>
      <c r="S99" s="5">
        <f t="shared" si="120"/>
        <v>1.1277696909170212E-2</v>
      </c>
      <c r="T99" s="5">
        <f t="shared" si="121"/>
        <v>6.1984029089702332E-2</v>
      </c>
      <c r="U99" s="5">
        <f t="shared" si="122"/>
        <v>1.5725500280840677E-2</v>
      </c>
      <c r="V99" s="5">
        <f t="shared" si="123"/>
        <v>6.5402517284330057E-4</v>
      </c>
      <c r="W99" s="5">
        <f t="shared" si="124"/>
        <v>8.1439271535164393E-2</v>
      </c>
      <c r="X99" s="5">
        <f t="shared" si="125"/>
        <v>2.9634969987124723E-2</v>
      </c>
      <c r="Y99" s="5">
        <f t="shared" si="126"/>
        <v>5.3919407036847958E-3</v>
      </c>
      <c r="Z99" s="5">
        <f t="shared" si="127"/>
        <v>1.3298660031970718E-3</v>
      </c>
      <c r="AA99" s="5">
        <f t="shared" si="128"/>
        <v>1.9074529199098241E-3</v>
      </c>
      <c r="AB99" s="5">
        <f t="shared" si="129"/>
        <v>1.3679485876493028E-3</v>
      </c>
      <c r="AC99" s="5">
        <f t="shared" si="130"/>
        <v>2.1334920880898388E-5</v>
      </c>
      <c r="AD99" s="5">
        <f t="shared" si="131"/>
        <v>2.9202486549702859E-2</v>
      </c>
      <c r="AE99" s="5">
        <f t="shared" si="132"/>
        <v>1.0626504831593232E-2</v>
      </c>
      <c r="AF99" s="5">
        <f t="shared" si="133"/>
        <v>1.9334416051126184E-3</v>
      </c>
      <c r="AG99" s="5">
        <f t="shared" si="134"/>
        <v>2.3452028674982448E-4</v>
      </c>
      <c r="AH99" s="5">
        <f t="shared" si="135"/>
        <v>1.2098137160591425E-4</v>
      </c>
      <c r="AI99" s="5">
        <f t="shared" si="136"/>
        <v>1.7352595672768663E-4</v>
      </c>
      <c r="AJ99" s="5">
        <f t="shared" si="137"/>
        <v>1.2444584343258914E-4</v>
      </c>
      <c r="AK99" s="5">
        <f t="shared" si="138"/>
        <v>5.949837223085415E-5</v>
      </c>
      <c r="AL99" s="5">
        <f t="shared" si="139"/>
        <v>4.4541781486762573E-7</v>
      </c>
      <c r="AM99" s="5">
        <f t="shared" si="140"/>
        <v>8.3771399680789595E-3</v>
      </c>
      <c r="AN99" s="5">
        <f t="shared" si="141"/>
        <v>3.0483609056445107E-3</v>
      </c>
      <c r="AO99" s="5">
        <f t="shared" si="142"/>
        <v>5.5463465135301843E-4</v>
      </c>
      <c r="AP99" s="5">
        <f t="shared" si="143"/>
        <v>6.7275410404299421E-5</v>
      </c>
      <c r="AQ99" s="5">
        <f t="shared" si="144"/>
        <v>6.1202191848623528E-6</v>
      </c>
      <c r="AR99" s="5">
        <f t="shared" si="145"/>
        <v>8.8047922064095987E-6</v>
      </c>
      <c r="AS99" s="5">
        <f t="shared" si="146"/>
        <v>1.2628886341134968E-5</v>
      </c>
      <c r="AT99" s="5">
        <f t="shared" si="147"/>
        <v>9.0569298217624518E-6</v>
      </c>
      <c r="AU99" s="5">
        <f t="shared" si="148"/>
        <v>4.330177424494269E-6</v>
      </c>
      <c r="AV99" s="5">
        <f t="shared" si="149"/>
        <v>1.5527146254251622E-6</v>
      </c>
      <c r="AW99" s="5">
        <f t="shared" si="150"/>
        <v>6.4577560849194319E-9</v>
      </c>
      <c r="AX99" s="5">
        <f t="shared" si="151"/>
        <v>2.0025827231454261E-3</v>
      </c>
      <c r="AY99" s="5">
        <f t="shared" si="152"/>
        <v>7.287206501045896E-4</v>
      </c>
      <c r="AZ99" s="5">
        <f t="shared" si="153"/>
        <v>1.3258722842039928E-4</v>
      </c>
      <c r="BA99" s="5">
        <f t="shared" si="154"/>
        <v>1.6082407012600387E-5</v>
      </c>
      <c r="BB99" s="5">
        <f t="shared" si="155"/>
        <v>1.4630584242558768E-6</v>
      </c>
      <c r="BC99" s="5">
        <f t="shared" si="156"/>
        <v>1.0647858625187144E-7</v>
      </c>
      <c r="BD99" s="5">
        <f t="shared" si="157"/>
        <v>5.3399657573302375E-7</v>
      </c>
      <c r="BE99" s="5">
        <f t="shared" si="158"/>
        <v>7.6592177343814859E-7</v>
      </c>
      <c r="BF99" s="5">
        <f t="shared" si="159"/>
        <v>5.492883191445151E-7</v>
      </c>
      <c r="BG99" s="5">
        <f t="shared" si="160"/>
        <v>2.6261834042069794E-7</v>
      </c>
      <c r="BH99" s="5">
        <f t="shared" si="161"/>
        <v>9.4169660524643803E-8</v>
      </c>
      <c r="BI99" s="5">
        <f t="shared" si="162"/>
        <v>2.7013878616766217E-8</v>
      </c>
      <c r="BJ99" s="8">
        <f t="shared" si="163"/>
        <v>0.64323551953392799</v>
      </c>
      <c r="BK99" s="8">
        <f t="shared" si="164"/>
        <v>0.26470712274944336</v>
      </c>
      <c r="BL99" s="8">
        <f t="shared" si="165"/>
        <v>9.0740138526354902E-2</v>
      </c>
      <c r="BM99" s="8">
        <f t="shared" si="166"/>
        <v>0.2681835730122204</v>
      </c>
      <c r="BN99" s="8">
        <f t="shared" si="167"/>
        <v>0.73110035960835462</v>
      </c>
    </row>
    <row r="100" spans="1:66" x14ac:dyDescent="0.25">
      <c r="A100" t="s">
        <v>175</v>
      </c>
      <c r="B100" t="s">
        <v>178</v>
      </c>
      <c r="C100" t="s">
        <v>280</v>
      </c>
      <c r="D100" t="s">
        <v>494</v>
      </c>
      <c r="E100">
        <f>VLOOKUP(A100,home!$A$2:$E$405,3,FALSE)</f>
        <v>1.1739130434782601</v>
      </c>
      <c r="F100">
        <f>VLOOKUP(B100,home!$B$2:$E$405,3,FALSE)</f>
        <v>0.28000000000000003</v>
      </c>
      <c r="G100">
        <f>VLOOKUP(C100,away!$B$2:$E$405,4,FALSE)</f>
        <v>1.32</v>
      </c>
      <c r="H100">
        <f>VLOOKUP(A100,away!$A$2:$E$405,3,FALSE)</f>
        <v>1.0797101449275399</v>
      </c>
      <c r="I100">
        <f>VLOOKUP(C100,away!$B$2:$E$405,3,FALSE)</f>
        <v>1.08</v>
      </c>
      <c r="J100">
        <f>VLOOKUP(B100,home!$B$2:$E$405,4,FALSE)</f>
        <v>1.03</v>
      </c>
      <c r="K100" s="3">
        <f t="shared" si="112"/>
        <v>0.43387826086956494</v>
      </c>
      <c r="L100" s="3">
        <f t="shared" si="113"/>
        <v>1.2010695652173955</v>
      </c>
      <c r="M100" s="5">
        <f t="shared" si="114"/>
        <v>0.19496254299259574</v>
      </c>
      <c r="N100" s="5">
        <f t="shared" si="115"/>
        <v>8.4590009088335222E-2</v>
      </c>
      <c r="O100" s="5">
        <f t="shared" si="116"/>
        <v>0.23416357674579474</v>
      </c>
      <c r="P100" s="5">
        <f t="shared" si="117"/>
        <v>0.10159848543746232</v>
      </c>
      <c r="Q100" s="5">
        <f t="shared" si="118"/>
        <v>1.8350883015093789E-2</v>
      </c>
      <c r="R100" s="5">
        <f t="shared" si="119"/>
        <v>0.14062337265591102</v>
      </c>
      <c r="S100" s="5">
        <f t="shared" si="120"/>
        <v>1.3236199226712826E-2</v>
      </c>
      <c r="T100" s="5">
        <f t="shared" si="121"/>
        <v>2.2040687084293985E-2</v>
      </c>
      <c r="U100" s="5">
        <f t="shared" si="122"/>
        <v>6.1013424365559406E-2</v>
      </c>
      <c r="V100" s="5">
        <f t="shared" si="123"/>
        <v>7.6640236959294881E-4</v>
      </c>
      <c r="W100" s="5">
        <f t="shared" si="124"/>
        <v>2.6540164026699104E-3</v>
      </c>
      <c r="X100" s="5">
        <f t="shared" si="125"/>
        <v>3.1876583268345853E-3</v>
      </c>
      <c r="Y100" s="5">
        <f t="shared" si="126"/>
        <v>1.9142997003364138E-3</v>
      </c>
      <c r="Z100" s="5">
        <f t="shared" si="127"/>
        <v>5.6299484351746268E-2</v>
      </c>
      <c r="AA100" s="5">
        <f t="shared" si="128"/>
        <v>2.4427122358388956E-2</v>
      </c>
      <c r="AB100" s="5">
        <f t="shared" si="129"/>
        <v>5.299198683452932E-3</v>
      </c>
      <c r="AC100" s="5">
        <f t="shared" si="130"/>
        <v>2.4961628138642961E-5</v>
      </c>
      <c r="AD100" s="5">
        <f t="shared" si="131"/>
        <v>2.8788000527742988E-4</v>
      </c>
      <c r="AE100" s="5">
        <f t="shared" si="132"/>
        <v>3.4576391277334423E-4</v>
      </c>
      <c r="AF100" s="5">
        <f t="shared" si="133"/>
        <v>2.0764325619127309E-4</v>
      </c>
      <c r="AG100" s="5">
        <f t="shared" si="134"/>
        <v>8.3131331811325528E-5</v>
      </c>
      <c r="AH100" s="5">
        <f t="shared" si="135"/>
        <v>1.6904899298078872E-2</v>
      </c>
      <c r="AI100" s="5">
        <f t="shared" si="136"/>
        <v>7.3346683076255907E-3</v>
      </c>
      <c r="AJ100" s="5">
        <f t="shared" si="137"/>
        <v>1.591176564683853E-3</v>
      </c>
      <c r="AK100" s="5">
        <f t="shared" si="138"/>
        <v>2.301256402071463E-4</v>
      </c>
      <c r="AL100" s="5">
        <f t="shared" si="139"/>
        <v>5.2031812347371409E-7</v>
      </c>
      <c r="AM100" s="5">
        <f t="shared" si="140"/>
        <v>2.4980975205778505E-5</v>
      </c>
      <c r="AN100" s="5">
        <f t="shared" si="141"/>
        <v>3.0003889029110926E-5</v>
      </c>
      <c r="AO100" s="5">
        <f t="shared" si="142"/>
        <v>1.8018378975512629E-5</v>
      </c>
      <c r="AP100" s="5">
        <f t="shared" si="143"/>
        <v>7.213775534013737E-6</v>
      </c>
      <c r="AQ100" s="5">
        <f t="shared" si="144"/>
        <v>2.1660615610534424E-6</v>
      </c>
      <c r="AR100" s="5">
        <f t="shared" si="145"/>
        <v>4.0607920099974886E-3</v>
      </c>
      <c r="AS100" s="5">
        <f t="shared" si="146"/>
        <v>1.761889375050735E-3</v>
      </c>
      <c r="AT100" s="5">
        <f t="shared" si="147"/>
        <v>3.8222274894578878E-4</v>
      </c>
      <c r="AU100" s="5">
        <f t="shared" si="148"/>
        <v>5.5279380525794391E-5</v>
      </c>
      <c r="AV100" s="5">
        <f t="shared" si="149"/>
        <v>5.9961303711196402E-6</v>
      </c>
      <c r="AW100" s="5">
        <f t="shared" si="150"/>
        <v>7.5318646225802679E-9</v>
      </c>
      <c r="AX100" s="5">
        <f t="shared" si="151"/>
        <v>1.8064503461848157E-6</v>
      </c>
      <c r="AY100" s="5">
        <f t="shared" si="152"/>
        <v>2.1696725318790103E-6</v>
      </c>
      <c r="AZ100" s="5">
        <f t="shared" si="153"/>
        <v>1.3029638222640247E-6</v>
      </c>
      <c r="BA100" s="5">
        <f t="shared" si="154"/>
        <v>5.2165006383354927E-7</v>
      </c>
      <c r="BB100" s="5">
        <f t="shared" si="155"/>
        <v>1.5663450384104699E-7</v>
      </c>
      <c r="BC100" s="5">
        <f t="shared" si="156"/>
        <v>3.7625787085281743E-8</v>
      </c>
      <c r="BD100" s="5">
        <f t="shared" si="157"/>
        <v>8.1288228231432558E-4</v>
      </c>
      <c r="BE100" s="5">
        <f t="shared" si="158"/>
        <v>3.5269195094222224E-4</v>
      </c>
      <c r="BF100" s="5">
        <f t="shared" si="159"/>
        <v>7.6512685148752649E-5</v>
      </c>
      <c r="BG100" s="5">
        <f t="shared" si="160"/>
        <v>1.1065730255600462E-5</v>
      </c>
      <c r="BH100" s="5">
        <f t="shared" si="161"/>
        <v>1.2002949496379136E-6</v>
      </c>
      <c r="BI100" s="5">
        <f t="shared" si="162"/>
        <v>1.0415637705588406E-7</v>
      </c>
      <c r="BJ100" s="8">
        <f t="shared" si="163"/>
        <v>0.13375035020097786</v>
      </c>
      <c r="BK100" s="8">
        <f t="shared" si="164"/>
        <v>0.31059128164515781</v>
      </c>
      <c r="BL100" s="8">
        <f t="shared" si="165"/>
        <v>0.49910820136458095</v>
      </c>
      <c r="BM100" s="8">
        <f t="shared" si="166"/>
        <v>0.22545828548660288</v>
      </c>
      <c r="BN100" s="8">
        <f t="shared" si="167"/>
        <v>0.77428886993519286</v>
      </c>
    </row>
    <row r="101" spans="1:66" x14ac:dyDescent="0.25">
      <c r="A101" t="s">
        <v>175</v>
      </c>
      <c r="B101" t="s">
        <v>176</v>
      </c>
      <c r="C101" t="s">
        <v>282</v>
      </c>
      <c r="D101" t="s">
        <v>494</v>
      </c>
      <c r="E101">
        <f>VLOOKUP(A101,home!$A$2:$E$405,3,FALSE)</f>
        <v>1.1739130434782601</v>
      </c>
      <c r="F101">
        <f>VLOOKUP(B101,home!$B$2:$E$405,3,FALSE)</f>
        <v>0.94</v>
      </c>
      <c r="G101">
        <f>VLOOKUP(C101,away!$B$2:$E$405,4,FALSE)</f>
        <v>0.51</v>
      </c>
      <c r="H101">
        <f>VLOOKUP(A101,away!$A$2:$E$405,3,FALSE)</f>
        <v>1.0797101449275399</v>
      </c>
      <c r="I101">
        <f>VLOOKUP(C101,away!$B$2:$E$405,3,FALSE)</f>
        <v>1.1100000000000001</v>
      </c>
      <c r="J101">
        <f>VLOOKUP(B101,home!$B$2:$E$405,4,FALSE)</f>
        <v>0.74</v>
      </c>
      <c r="K101" s="3">
        <f t="shared" si="112"/>
        <v>0.56277391304347779</v>
      </c>
      <c r="L101" s="3">
        <f t="shared" si="113"/>
        <v>0.8868739130434814</v>
      </c>
      <c r="M101" s="5">
        <f t="shared" si="114"/>
        <v>0.23465291217820836</v>
      </c>
      <c r="N101" s="5">
        <f t="shared" si="115"/>
        <v>0.13205653759357786</v>
      </c>
      <c r="O101" s="5">
        <f t="shared" si="116"/>
        <v>0.20810754643053603</v>
      </c>
      <c r="P101" s="5">
        <f t="shared" si="117"/>
        <v>0.11711749823859</v>
      </c>
      <c r="Q101" s="5">
        <f t="shared" si="118"/>
        <v>3.715898720225546E-2</v>
      </c>
      <c r="R101" s="5">
        <f t="shared" si="119"/>
        <v>9.2282577018363718E-2</v>
      </c>
      <c r="S101" s="5">
        <f t="shared" si="120"/>
        <v>1.4613614067624542E-2</v>
      </c>
      <c r="T101" s="5">
        <f t="shared" si="121"/>
        <v>3.2955336384796953E-2</v>
      </c>
      <c r="U101" s="5">
        <f t="shared" si="122"/>
        <v>5.1934226974360669E-2</v>
      </c>
      <c r="V101" s="5">
        <f t="shared" si="123"/>
        <v>8.1042151620500536E-4</v>
      </c>
      <c r="W101" s="5">
        <f t="shared" si="124"/>
        <v>6.9707028775152762E-3</v>
      </c>
      <c r="X101" s="5">
        <f t="shared" si="125"/>
        <v>6.1821345376454288E-3</v>
      </c>
      <c r="Y101" s="5">
        <f t="shared" si="126"/>
        <v>2.7413869241814269E-3</v>
      </c>
      <c r="Z101" s="5">
        <f t="shared" si="127"/>
        <v>2.7281003395337563E-2</v>
      </c>
      <c r="AA101" s="5">
        <f t="shared" si="128"/>
        <v>1.5353037032546524E-2</v>
      </c>
      <c r="AB101" s="5">
        <f t="shared" si="129"/>
        <v>4.3201443639538156E-3</v>
      </c>
      <c r="AC101" s="5">
        <f t="shared" si="130"/>
        <v>2.5280567481454218E-5</v>
      </c>
      <c r="AD101" s="5">
        <f t="shared" si="131"/>
        <v>9.8073243376067538E-4</v>
      </c>
      <c r="AE101" s="5">
        <f t="shared" si="132"/>
        <v>8.6978601117798713E-4</v>
      </c>
      <c r="AF101" s="5">
        <f t="shared" si="133"/>
        <v>3.8569526162195129E-4</v>
      </c>
      <c r="AG101" s="5">
        <f t="shared" si="134"/>
        <v>1.1402102197232976E-4</v>
      </c>
      <c r="AH101" s="5">
        <f t="shared" si="135"/>
        <v>6.0487025582438821E-3</v>
      </c>
      <c r="AI101" s="5">
        <f t="shared" si="136"/>
        <v>3.404052007539004E-3</v>
      </c>
      <c r="AJ101" s="5">
        <f t="shared" si="137"/>
        <v>9.5785583424311564E-4</v>
      </c>
      <c r="AK101" s="5">
        <f t="shared" si="138"/>
        <v>1.7968542532284109E-4</v>
      </c>
      <c r="AL101" s="5">
        <f t="shared" si="139"/>
        <v>5.0471085826221124E-7</v>
      </c>
      <c r="AM101" s="5">
        <f t="shared" si="140"/>
        <v>1.1038612587922974E-4</v>
      </c>
      <c r="AN101" s="5">
        <f t="shared" si="141"/>
        <v>9.7898575404222794E-5</v>
      </c>
      <c r="AO101" s="5">
        <f t="shared" si="142"/>
        <v>4.3411846325062686E-5</v>
      </c>
      <c r="AP101" s="5">
        <f t="shared" si="143"/>
        <v>1.2833611340916875E-5</v>
      </c>
      <c r="AQ101" s="5">
        <f t="shared" si="144"/>
        <v>2.8454487770995375E-6</v>
      </c>
      <c r="AR101" s="5">
        <f t="shared" si="145"/>
        <v>1.0728873013331739E-3</v>
      </c>
      <c r="AS101" s="5">
        <f t="shared" si="146"/>
        <v>6.037929848259271E-4</v>
      </c>
      <c r="AT101" s="5">
        <f t="shared" si="147"/>
        <v>1.6989947036934408E-4</v>
      </c>
      <c r="AU101" s="5">
        <f t="shared" si="148"/>
        <v>3.1871663254590071E-5</v>
      </c>
      <c r="AV101" s="5">
        <f t="shared" si="149"/>
        <v>4.4841351612474191E-6</v>
      </c>
      <c r="AW101" s="5">
        <f t="shared" si="150"/>
        <v>6.9973884814736742E-9</v>
      </c>
      <c r="AX101" s="5">
        <f t="shared" si="151"/>
        <v>1.0353738667794006E-5</v>
      </c>
      <c r="AY101" s="5">
        <f t="shared" si="152"/>
        <v>9.182460726936072E-6</v>
      </c>
      <c r="AZ101" s="5">
        <f t="shared" si="153"/>
        <v>4.0718424381329415E-6</v>
      </c>
      <c r="BA101" s="5">
        <f t="shared" si="154"/>
        <v>1.2037369454678242E-6</v>
      </c>
      <c r="BB101" s="5">
        <f t="shared" si="155"/>
        <v>2.6689072377551425E-7</v>
      </c>
      <c r="BC101" s="5">
        <f t="shared" si="156"/>
        <v>4.7339684109959459E-8</v>
      </c>
      <c r="BD101" s="5">
        <f t="shared" si="157"/>
        <v>1.5858595986466869E-4</v>
      </c>
      <c r="BE101" s="5">
        <f t="shared" si="158"/>
        <v>8.9248041186795521E-5</v>
      </c>
      <c r="BF101" s="5">
        <f t="shared" si="159"/>
        <v>2.5113234685079189E-5</v>
      </c>
      <c r="BG101" s="5">
        <f t="shared" si="160"/>
        <v>4.7110244509670709E-6</v>
      </c>
      <c r="BH101" s="5">
        <f t="shared" si="161"/>
        <v>6.6281041617855986E-7</v>
      </c>
      <c r="BI101" s="5">
        <f t="shared" si="162"/>
        <v>7.4602482303756838E-8</v>
      </c>
      <c r="BJ101" s="8">
        <f t="shared" si="163"/>
        <v>0.22070782186541807</v>
      </c>
      <c r="BK101" s="8">
        <f t="shared" si="164"/>
        <v>0.36722941373969459</v>
      </c>
      <c r="BL101" s="8">
        <f t="shared" si="165"/>
        <v>0.38474915887313987</v>
      </c>
      <c r="BM101" s="8">
        <f t="shared" si="166"/>
        <v>0.17858216374872021</v>
      </c>
      <c r="BN101" s="8">
        <f t="shared" si="167"/>
        <v>0.82137605866153129</v>
      </c>
    </row>
    <row r="102" spans="1:66" x14ac:dyDescent="0.25">
      <c r="A102" t="s">
        <v>175</v>
      </c>
      <c r="B102" t="s">
        <v>283</v>
      </c>
      <c r="C102" t="s">
        <v>281</v>
      </c>
      <c r="D102" t="s">
        <v>494</v>
      </c>
      <c r="E102">
        <f>VLOOKUP(A102,home!$A$2:$E$405,3,FALSE)</f>
        <v>1.1739130434782601</v>
      </c>
      <c r="F102">
        <f>VLOOKUP(B102,home!$B$2:$E$405,3,FALSE)</f>
        <v>0.85</v>
      </c>
      <c r="G102">
        <f>VLOOKUP(C102,away!$B$2:$E$405,4,FALSE)</f>
        <v>1.38</v>
      </c>
      <c r="H102">
        <f>VLOOKUP(A102,away!$A$2:$E$405,3,FALSE)</f>
        <v>1.0797101449275399</v>
      </c>
      <c r="I102">
        <f>VLOOKUP(C102,away!$B$2:$E$405,3,FALSE)</f>
        <v>0.32</v>
      </c>
      <c r="J102">
        <f>VLOOKUP(B102,home!$B$2:$E$405,4,FALSE)</f>
        <v>0.37</v>
      </c>
      <c r="K102" s="3">
        <f t="shared" si="112"/>
        <v>1.3769999999999989</v>
      </c>
      <c r="L102" s="3">
        <f t="shared" si="113"/>
        <v>0.12783768115942074</v>
      </c>
      <c r="M102" s="5">
        <f t="shared" si="114"/>
        <v>0.22205333434662117</v>
      </c>
      <c r="N102" s="5">
        <f t="shared" si="115"/>
        <v>0.30576744139529705</v>
      </c>
      <c r="O102" s="5">
        <f t="shared" si="116"/>
        <v>2.8386783356589604E-2</v>
      </c>
      <c r="P102" s="5">
        <f t="shared" si="117"/>
        <v>3.9088600682023848E-2</v>
      </c>
      <c r="Q102" s="5">
        <f t="shared" si="118"/>
        <v>0.21052088340066188</v>
      </c>
      <c r="R102" s="5">
        <f t="shared" si="119"/>
        <v>1.8144502799406265E-3</v>
      </c>
      <c r="S102" s="5">
        <f t="shared" si="120"/>
        <v>1.7202158974267674E-3</v>
      </c>
      <c r="T102" s="5">
        <f t="shared" si="121"/>
        <v>2.6912501569573404E-2</v>
      </c>
      <c r="U102" s="5">
        <f t="shared" si="122"/>
        <v>2.4984980354782402E-3</v>
      </c>
      <c r="V102" s="5">
        <f t="shared" si="123"/>
        <v>3.3645986947353284E-5</v>
      </c>
      <c r="W102" s="5">
        <f t="shared" si="124"/>
        <v>9.6629085480903723E-2</v>
      </c>
      <c r="X102" s="5">
        <f t="shared" si="125"/>
        <v>1.2352838220434181E-2</v>
      </c>
      <c r="Y102" s="5">
        <f t="shared" si="126"/>
        <v>7.8957909691888557E-4</v>
      </c>
      <c r="Z102" s="5">
        <f t="shared" si="127"/>
        <v>7.731837212222383E-5</v>
      </c>
      <c r="AA102" s="5">
        <f t="shared" si="128"/>
        <v>1.064673984123021E-4</v>
      </c>
      <c r="AB102" s="5">
        <f t="shared" si="129"/>
        <v>7.3302803806869966E-5</v>
      </c>
      <c r="AC102" s="5">
        <f t="shared" si="130"/>
        <v>3.7017417240308035E-7</v>
      </c>
      <c r="AD102" s="5">
        <f t="shared" si="131"/>
        <v>3.3264562676801085E-2</v>
      </c>
      <c r="AE102" s="5">
        <f t="shared" si="132"/>
        <v>4.2524645573844633E-3</v>
      </c>
      <c r="AF102" s="5">
        <f t="shared" si="133"/>
        <v>2.7181260411432618E-4</v>
      </c>
      <c r="AG102" s="5">
        <f t="shared" si="134"/>
        <v>1.1582631006626359E-5</v>
      </c>
      <c r="AH102" s="5">
        <f t="shared" si="135"/>
        <v>2.4710503507815747E-6</v>
      </c>
      <c r="AI102" s="5">
        <f t="shared" si="136"/>
        <v>3.4026363330262248E-6</v>
      </c>
      <c r="AJ102" s="5">
        <f t="shared" si="137"/>
        <v>2.3427151152885544E-6</v>
      </c>
      <c r="AK102" s="5">
        <f t="shared" si="138"/>
        <v>1.0753062379174457E-6</v>
      </c>
      <c r="AL102" s="5">
        <f t="shared" si="139"/>
        <v>2.6065072070074687E-9</v>
      </c>
      <c r="AM102" s="5">
        <f t="shared" si="140"/>
        <v>9.1610605611910142E-3</v>
      </c>
      <c r="AN102" s="5">
        <f t="shared" si="141"/>
        <v>1.1711287391036808E-3</v>
      </c>
      <c r="AO102" s="5">
        <f t="shared" si="142"/>
        <v>7.4857191173085383E-5</v>
      </c>
      <c r="AP102" s="5">
        <f t="shared" si="143"/>
        <v>3.1898565792248977E-6</v>
      </c>
      <c r="AQ102" s="5">
        <f t="shared" si="144"/>
        <v>1.0194596707980828E-7</v>
      </c>
      <c r="AR102" s="5">
        <f t="shared" si="145"/>
        <v>6.3178669374417987E-8</v>
      </c>
      <c r="AS102" s="5">
        <f t="shared" si="146"/>
        <v>8.6997027728573484E-8</v>
      </c>
      <c r="AT102" s="5">
        <f t="shared" si="147"/>
        <v>5.9897453591122813E-8</v>
      </c>
      <c r="AU102" s="5">
        <f t="shared" si="148"/>
        <v>2.7492931198325348E-8</v>
      </c>
      <c r="AV102" s="5">
        <f t="shared" si="149"/>
        <v>9.4644415650234931E-9</v>
      </c>
      <c r="AW102" s="5">
        <f t="shared" si="150"/>
        <v>1.2745276275545058E-11</v>
      </c>
      <c r="AX102" s="5">
        <f t="shared" si="151"/>
        <v>2.1024633987933327E-3</v>
      </c>
      <c r="AY102" s="5">
        <f t="shared" si="152"/>
        <v>2.6877404562429411E-4</v>
      </c>
      <c r="AZ102" s="5">
        <f t="shared" si="153"/>
        <v>1.7179725374223055E-5</v>
      </c>
      <c r="BA102" s="5">
        <f t="shared" si="154"/>
        <v>7.3207208493211233E-7</v>
      </c>
      <c r="BB102" s="5">
        <f t="shared" si="155"/>
        <v>2.3396599444815946E-8</v>
      </c>
      <c r="BC102" s="5">
        <f t="shared" si="156"/>
        <v>5.9819340400821267E-10</v>
      </c>
      <c r="BD102" s="5">
        <f t="shared" si="157"/>
        <v>1.3461024319272159E-9</v>
      </c>
      <c r="BE102" s="5">
        <f t="shared" si="158"/>
        <v>1.8535830487637743E-9</v>
      </c>
      <c r="BF102" s="5">
        <f t="shared" si="159"/>
        <v>1.276191929073858E-9</v>
      </c>
      <c r="BG102" s="5">
        <f t="shared" si="160"/>
        <v>5.8577209544490029E-10</v>
      </c>
      <c r="BH102" s="5">
        <f t="shared" si="161"/>
        <v>2.0165204385690679E-10</v>
      </c>
      <c r="BI102" s="5">
        <f t="shared" si="162"/>
        <v>5.55349728781921E-11</v>
      </c>
      <c r="BJ102" s="8">
        <f t="shared" si="163"/>
        <v>0.70357226316377941</v>
      </c>
      <c r="BK102" s="8">
        <f t="shared" si="164"/>
        <v>0.26316494373932309</v>
      </c>
      <c r="BL102" s="8">
        <f t="shared" si="165"/>
        <v>3.2889045931624644E-2</v>
      </c>
      <c r="BM102" s="8">
        <f t="shared" si="166"/>
        <v>0.19180330371283597</v>
      </c>
      <c r="BN102" s="8">
        <f t="shared" si="167"/>
        <v>0.80763149346113416</v>
      </c>
    </row>
    <row r="103" spans="1:66" x14ac:dyDescent="0.25">
      <c r="A103" t="s">
        <v>24</v>
      </c>
      <c r="B103" t="s">
        <v>180</v>
      </c>
      <c r="C103" t="s">
        <v>327</v>
      </c>
      <c r="D103" t="s">
        <v>494</v>
      </c>
      <c r="E103">
        <f>VLOOKUP(A103,home!$A$2:$E$405,3,FALSE)</f>
        <v>1.6</v>
      </c>
      <c r="F103">
        <f>VLOOKUP(B103,home!$B$2:$E$405,3,FALSE)</f>
        <v>1.1200000000000001</v>
      </c>
      <c r="G103">
        <f>VLOOKUP(C103,away!$B$2:$E$405,4,FALSE)</f>
        <v>0.5</v>
      </c>
      <c r="H103">
        <f>VLOOKUP(A103,away!$A$2:$E$405,3,FALSE)</f>
        <v>1.46</v>
      </c>
      <c r="I103">
        <f>VLOOKUP(C103,away!$B$2:$E$405,3,FALSE)</f>
        <v>1.31</v>
      </c>
      <c r="J103">
        <f>VLOOKUP(B103,home!$B$2:$E$405,4,FALSE)</f>
        <v>1.3</v>
      </c>
      <c r="K103" s="3">
        <f t="shared" si="112"/>
        <v>0.89600000000000013</v>
      </c>
      <c r="L103" s="3">
        <f t="shared" si="113"/>
        <v>2.48638</v>
      </c>
      <c r="M103" s="5">
        <f t="shared" si="114"/>
        <v>3.3966518145077285E-2</v>
      </c>
      <c r="N103" s="5">
        <f t="shared" si="115"/>
        <v>3.0434000257989251E-2</v>
      </c>
      <c r="O103" s="5">
        <f t="shared" si="116"/>
        <v>8.4453671385557261E-2</v>
      </c>
      <c r="P103" s="5">
        <f t="shared" si="117"/>
        <v>7.5670489561459317E-2</v>
      </c>
      <c r="Q103" s="5">
        <f t="shared" si="118"/>
        <v>1.3634432115579184E-2</v>
      </c>
      <c r="R103" s="5">
        <f t="shared" si="119"/>
        <v>0.10499195972981097</v>
      </c>
      <c r="S103" s="5">
        <f t="shared" si="120"/>
        <v>4.2144612571223962E-2</v>
      </c>
      <c r="T103" s="5">
        <f t="shared" si="121"/>
        <v>3.3900379323533771E-2</v>
      </c>
      <c r="U103" s="5">
        <f t="shared" si="122"/>
        <v>9.4072795917910637E-2</v>
      </c>
      <c r="V103" s="5">
        <f t="shared" si="123"/>
        <v>1.0432179948570723E-2</v>
      </c>
      <c r="W103" s="5">
        <f t="shared" si="124"/>
        <v>4.0721503918529842E-3</v>
      </c>
      <c r="X103" s="5">
        <f t="shared" si="125"/>
        <v>1.0124913291295425E-2</v>
      </c>
      <c r="Y103" s="5">
        <f t="shared" si="126"/>
        <v>1.2587190954605563E-2</v>
      </c>
      <c r="Z103" s="5">
        <f t="shared" si="127"/>
        <v>8.7016636277669118E-2</v>
      </c>
      <c r="AA103" s="5">
        <f t="shared" si="128"/>
        <v>7.7966906104791539E-2</v>
      </c>
      <c r="AB103" s="5">
        <f t="shared" si="129"/>
        <v>3.4929173934946607E-2</v>
      </c>
      <c r="AC103" s="5">
        <f t="shared" si="130"/>
        <v>1.4525483605095273E-3</v>
      </c>
      <c r="AD103" s="5">
        <f t="shared" si="131"/>
        <v>9.1216168777506843E-4</v>
      </c>
      <c r="AE103" s="5">
        <f t="shared" si="132"/>
        <v>2.2679805772501749E-3</v>
      </c>
      <c r="AF103" s="5">
        <f t="shared" si="133"/>
        <v>2.8195307738316457E-3</v>
      </c>
      <c r="AG103" s="5">
        <f t="shared" si="134"/>
        <v>2.336808308479842E-3</v>
      </c>
      <c r="AH103" s="5">
        <f t="shared" si="135"/>
        <v>5.4089106027017726E-2</v>
      </c>
      <c r="AI103" s="5">
        <f t="shared" si="136"/>
        <v>4.8463839000207891E-2</v>
      </c>
      <c r="AJ103" s="5">
        <f t="shared" si="137"/>
        <v>2.1711799872093134E-2</v>
      </c>
      <c r="AK103" s="5">
        <f t="shared" si="138"/>
        <v>6.4845908951318186E-3</v>
      </c>
      <c r="AL103" s="5">
        <f t="shared" si="139"/>
        <v>1.2943928498291595E-4</v>
      </c>
      <c r="AM103" s="5">
        <f t="shared" si="140"/>
        <v>1.6345937444929231E-4</v>
      </c>
      <c r="AN103" s="5">
        <f t="shared" si="141"/>
        <v>4.0642211944323143E-4</v>
      </c>
      <c r="AO103" s="5">
        <f t="shared" si="142"/>
        <v>5.0525991467063099E-4</v>
      </c>
      <c r="AP103" s="5">
        <f t="shared" si="143"/>
        <v>4.1875604887958777E-4</v>
      </c>
      <c r="AQ103" s="5">
        <f t="shared" si="144"/>
        <v>2.6029666620330734E-4</v>
      </c>
      <c r="AR103" s="5">
        <f t="shared" si="145"/>
        <v>2.6897214288691285E-2</v>
      </c>
      <c r="AS103" s="5">
        <f t="shared" si="146"/>
        <v>2.4099904002667392E-2</v>
      </c>
      <c r="AT103" s="5">
        <f t="shared" si="147"/>
        <v>1.0796756993194991E-2</v>
      </c>
      <c r="AU103" s="5">
        <f t="shared" si="148"/>
        <v>3.2246314219675719E-3</v>
      </c>
      <c r="AV103" s="5">
        <f t="shared" si="149"/>
        <v>7.223174385207361E-4</v>
      </c>
      <c r="AW103" s="5">
        <f t="shared" si="150"/>
        <v>8.0101217627404674E-6</v>
      </c>
      <c r="AX103" s="5">
        <f t="shared" si="151"/>
        <v>2.440993325109432E-5</v>
      </c>
      <c r="AY103" s="5">
        <f t="shared" si="152"/>
        <v>6.0692369836855898E-5</v>
      </c>
      <c r="AZ103" s="5">
        <f t="shared" si="153"/>
        <v>7.5452147257480903E-5</v>
      </c>
      <c r="BA103" s="5">
        <f t="shared" si="154"/>
        <v>6.2534236632685107E-5</v>
      </c>
      <c r="BB103" s="5">
        <f t="shared" si="155"/>
        <v>3.8870968819693902E-5</v>
      </c>
      <c r="BC103" s="5">
        <f t="shared" si="156"/>
        <v>1.9329599890782114E-5</v>
      </c>
      <c r="BD103" s="5">
        <f t="shared" si="157"/>
        <v>1.1146115943852699E-2</v>
      </c>
      <c r="BE103" s="5">
        <f t="shared" si="158"/>
        <v>9.9869198856920201E-3</v>
      </c>
      <c r="BF103" s="5">
        <f t="shared" si="159"/>
        <v>4.4741401087900244E-3</v>
      </c>
      <c r="BG103" s="5">
        <f t="shared" si="160"/>
        <v>1.3362765124919546E-3</v>
      </c>
      <c r="BH103" s="5">
        <f t="shared" si="161"/>
        <v>2.9932593879819784E-4</v>
      </c>
      <c r="BI103" s="5">
        <f t="shared" si="162"/>
        <v>5.3639208232637058E-5</v>
      </c>
      <c r="BJ103" s="8">
        <f t="shared" si="163"/>
        <v>0.11512503106152758</v>
      </c>
      <c r="BK103" s="8">
        <f t="shared" si="164"/>
        <v>0.16385648024166061</v>
      </c>
      <c r="BL103" s="8">
        <f t="shared" si="165"/>
        <v>0.62020108461036716</v>
      </c>
      <c r="BM103" s="8">
        <f t="shared" si="166"/>
        <v>0.64299547874767715</v>
      </c>
      <c r="BN103" s="8">
        <f t="shared" si="167"/>
        <v>0.34315107119547328</v>
      </c>
    </row>
    <row r="104" spans="1:66" x14ac:dyDescent="0.25">
      <c r="A104" t="s">
        <v>24</v>
      </c>
      <c r="B104" t="s">
        <v>184</v>
      </c>
      <c r="C104" t="s">
        <v>295</v>
      </c>
      <c r="D104" t="s">
        <v>494</v>
      </c>
      <c r="E104">
        <f>VLOOKUP(A104,home!$A$2:$E$405,3,FALSE)</f>
        <v>1.6</v>
      </c>
      <c r="F104">
        <f>VLOOKUP(B104,home!$B$2:$E$405,3,FALSE)</f>
        <v>1.06</v>
      </c>
      <c r="G104">
        <f>VLOOKUP(C104,away!$B$2:$E$405,4,FALSE)</f>
        <v>0.62</v>
      </c>
      <c r="H104">
        <f>VLOOKUP(A104,away!$A$2:$E$405,3,FALSE)</f>
        <v>1.46</v>
      </c>
      <c r="I104">
        <f>VLOOKUP(C104,away!$B$2:$E$405,3,FALSE)</f>
        <v>1.31</v>
      </c>
      <c r="J104">
        <f>VLOOKUP(B104,home!$B$2:$E$405,4,FALSE)</f>
        <v>1.1000000000000001</v>
      </c>
      <c r="K104" s="3">
        <f t="shared" si="112"/>
        <v>1.05152</v>
      </c>
      <c r="L104" s="3">
        <f t="shared" si="113"/>
        <v>2.1038600000000001</v>
      </c>
      <c r="M104" s="5">
        <f t="shared" si="114"/>
        <v>4.2622201478378433E-2</v>
      </c>
      <c r="N104" s="5">
        <f t="shared" si="115"/>
        <v>4.4818097298544496E-2</v>
      </c>
      <c r="O104" s="5">
        <f t="shared" si="116"/>
        <v>8.9671144802301248E-2</v>
      </c>
      <c r="P104" s="5">
        <f t="shared" si="117"/>
        <v>9.4291002182515821E-2</v>
      </c>
      <c r="Q104" s="5">
        <f t="shared" si="118"/>
        <v>2.3563562835682748E-2</v>
      </c>
      <c r="R104" s="5">
        <f t="shared" si="119"/>
        <v>9.4327767351884792E-2</v>
      </c>
      <c r="S104" s="5">
        <f t="shared" si="120"/>
        <v>5.2148837836856934E-2</v>
      </c>
      <c r="T104" s="5">
        <f t="shared" si="121"/>
        <v>4.9574437307479506E-2</v>
      </c>
      <c r="U104" s="5">
        <f t="shared" si="122"/>
        <v>9.9187533925853916E-2</v>
      </c>
      <c r="V104" s="5">
        <f t="shared" si="123"/>
        <v>1.2818479080895437E-2</v>
      </c>
      <c r="W104" s="5">
        <f t="shared" si="124"/>
        <v>8.2591858643257104E-3</v>
      </c>
      <c r="X104" s="5">
        <f t="shared" si="125"/>
        <v>1.7376170772520287E-2</v>
      </c>
      <c r="Y104" s="5">
        <f t="shared" si="126"/>
        <v>1.8278515320737272E-2</v>
      </c>
      <c r="Z104" s="5">
        <f t="shared" si="127"/>
        <v>6.6150805540312094E-2</v>
      </c>
      <c r="AA104" s="5">
        <f t="shared" si="128"/>
        <v>6.9558895041748989E-2</v>
      </c>
      <c r="AB104" s="5">
        <f t="shared" si="129"/>
        <v>3.6571284657149934E-2</v>
      </c>
      <c r="AC104" s="5">
        <f t="shared" si="130"/>
        <v>1.7723557164309998E-3</v>
      </c>
      <c r="AD104" s="5">
        <f t="shared" si="131"/>
        <v>2.1711747800139424E-3</v>
      </c>
      <c r="AE104" s="5">
        <f t="shared" si="132"/>
        <v>4.5678477726801324E-3</v>
      </c>
      <c r="AF104" s="5">
        <f t="shared" si="133"/>
        <v>4.8050561075154135E-3</v>
      </c>
      <c r="AG104" s="5">
        <f t="shared" si="134"/>
        <v>3.3697217807857919E-3</v>
      </c>
      <c r="AH104" s="5">
        <f t="shared" si="135"/>
        <v>3.4793008436010263E-2</v>
      </c>
      <c r="AI104" s="5">
        <f t="shared" si="136"/>
        <v>3.6585544230633517E-2</v>
      </c>
      <c r="AJ104" s="5">
        <f t="shared" si="137"/>
        <v>1.9235215734697875E-2</v>
      </c>
      <c r="AK104" s="5">
        <f t="shared" si="138"/>
        <v>6.7420713497831708E-3</v>
      </c>
      <c r="AL104" s="5">
        <f t="shared" si="139"/>
        <v>1.5683581882645426E-4</v>
      </c>
      <c r="AM104" s="5">
        <f t="shared" si="140"/>
        <v>4.5660674093605223E-4</v>
      </c>
      <c r="AN104" s="5">
        <f t="shared" si="141"/>
        <v>9.6063665798572272E-4</v>
      </c>
      <c r="AO104" s="5">
        <f t="shared" si="142"/>
        <v>1.0105225196349217E-3</v>
      </c>
      <c r="AP104" s="5">
        <f t="shared" si="143"/>
        <v>7.0866596938637535E-4</v>
      </c>
      <c r="AQ104" s="5">
        <f t="shared" si="144"/>
        <v>3.7273349658830502E-4</v>
      </c>
      <c r="AR104" s="5">
        <f t="shared" si="145"/>
        <v>1.4639923745636909E-2</v>
      </c>
      <c r="AS104" s="5">
        <f t="shared" si="146"/>
        <v>1.5394172617012125E-2</v>
      </c>
      <c r="AT104" s="5">
        <f t="shared" si="147"/>
        <v>8.0936401951202924E-3</v>
      </c>
      <c r="AU104" s="5">
        <f t="shared" si="148"/>
        <v>2.836874845990964E-3</v>
      </c>
      <c r="AV104" s="5">
        <f t="shared" si="149"/>
        <v>7.4575765951410446E-4</v>
      </c>
      <c r="AW104" s="5">
        <f t="shared" si="150"/>
        <v>9.6377826724123688E-6</v>
      </c>
      <c r="AX104" s="5">
        <f t="shared" si="151"/>
        <v>8.0021853371512925E-5</v>
      </c>
      <c r="AY104" s="5">
        <f t="shared" si="152"/>
        <v>1.6835477643419117E-4</v>
      </c>
      <c r="AZ104" s="5">
        <f t="shared" si="153"/>
        <v>1.770974399744188E-4</v>
      </c>
      <c r="BA104" s="5">
        <f t="shared" si="154"/>
        <v>1.2419607335486022E-4</v>
      </c>
      <c r="BB104" s="5">
        <f t="shared" si="155"/>
        <v>6.5322787722089077E-5</v>
      </c>
      <c r="BC104" s="5">
        <f t="shared" si="156"/>
        <v>2.748600003539886E-5</v>
      </c>
      <c r="BD104" s="5">
        <f t="shared" si="157"/>
        <v>5.1333916619159415E-3</v>
      </c>
      <c r="BE104" s="5">
        <f t="shared" si="158"/>
        <v>5.3978640003378518E-3</v>
      </c>
      <c r="BF104" s="5">
        <f t="shared" si="159"/>
        <v>2.837980976817628E-3</v>
      </c>
      <c r="BG104" s="5">
        <f t="shared" si="160"/>
        <v>9.9473125224775762E-4</v>
      </c>
      <c r="BH104" s="5">
        <f t="shared" si="161"/>
        <v>2.6149495159089048E-4</v>
      </c>
      <c r="BI104" s="5">
        <f t="shared" si="162"/>
        <v>5.4993434299370643E-5</v>
      </c>
      <c r="BJ104" s="8">
        <f t="shared" si="163"/>
        <v>0.18093541415570924</v>
      </c>
      <c r="BK104" s="8">
        <f t="shared" si="164"/>
        <v>0.20397806689033829</v>
      </c>
      <c r="BL104" s="8">
        <f t="shared" si="165"/>
        <v>0.54306329087054761</v>
      </c>
      <c r="BM104" s="8">
        <f t="shared" si="166"/>
        <v>0.60467508451383789</v>
      </c>
      <c r="BN104" s="8">
        <f t="shared" si="167"/>
        <v>0.38929377594930753</v>
      </c>
    </row>
    <row r="105" spans="1:66" x14ac:dyDescent="0.25">
      <c r="A105" t="s">
        <v>24</v>
      </c>
      <c r="B105" t="s">
        <v>294</v>
      </c>
      <c r="C105" t="s">
        <v>289</v>
      </c>
      <c r="D105" t="s">
        <v>494</v>
      </c>
      <c r="E105">
        <f>VLOOKUP(A105,home!$A$2:$E$405,3,FALSE)</f>
        <v>1.6</v>
      </c>
      <c r="F105">
        <f>VLOOKUP(B105,home!$B$2:$E$405,3,FALSE)</f>
        <v>1.81</v>
      </c>
      <c r="G105">
        <f>VLOOKUP(C105,away!$B$2:$E$405,4,FALSE)</f>
        <v>1.25</v>
      </c>
      <c r="H105">
        <f>VLOOKUP(A105,away!$A$2:$E$405,3,FALSE)</f>
        <v>1.46</v>
      </c>
      <c r="I105">
        <f>VLOOKUP(C105,away!$B$2:$E$405,3,FALSE)</f>
        <v>0.75</v>
      </c>
      <c r="J105">
        <f>VLOOKUP(B105,home!$B$2:$E$405,4,FALSE)</f>
        <v>0.89</v>
      </c>
      <c r="K105" s="3">
        <f t="shared" si="112"/>
        <v>3.6200000000000006</v>
      </c>
      <c r="L105" s="3">
        <f t="shared" si="113"/>
        <v>0.97455000000000003</v>
      </c>
      <c r="M105" s="5">
        <f t="shared" si="114"/>
        <v>1.0106767803333564E-2</v>
      </c>
      <c r="N105" s="5">
        <f t="shared" si="115"/>
        <v>3.6586499448067501E-2</v>
      </c>
      <c r="O105" s="5">
        <f t="shared" si="116"/>
        <v>9.849550562738724E-3</v>
      </c>
      <c r="P105" s="5">
        <f t="shared" si="117"/>
        <v>3.5655373037114184E-2</v>
      </c>
      <c r="Q105" s="5">
        <f t="shared" si="118"/>
        <v>6.6221564001002209E-2</v>
      </c>
      <c r="R105" s="5">
        <f t="shared" si="119"/>
        <v>4.7994397504585113E-3</v>
      </c>
      <c r="S105" s="5">
        <f t="shared" si="120"/>
        <v>3.1446889132954278E-2</v>
      </c>
      <c r="T105" s="5">
        <f t="shared" si="121"/>
        <v>6.4536225197176708E-2</v>
      </c>
      <c r="U105" s="5">
        <f t="shared" si="122"/>
        <v>1.7373971896659814E-2</v>
      </c>
      <c r="V105" s="5">
        <f t="shared" si="123"/>
        <v>1.2326729801373842E-2</v>
      </c>
      <c r="W105" s="5">
        <f t="shared" si="124"/>
        <v>7.9907353894542676E-2</v>
      </c>
      <c r="X105" s="5">
        <f t="shared" si="125"/>
        <v>7.7873711737926565E-2</v>
      </c>
      <c r="Y105" s="5">
        <f t="shared" si="126"/>
        <v>3.7945912887098164E-2</v>
      </c>
      <c r="Z105" s="5">
        <f t="shared" si="127"/>
        <v>1.5590980029364478E-3</v>
      </c>
      <c r="AA105" s="5">
        <f t="shared" si="128"/>
        <v>5.6439347706299416E-3</v>
      </c>
      <c r="AB105" s="5">
        <f t="shared" si="129"/>
        <v>1.02155219348402E-2</v>
      </c>
      <c r="AC105" s="5">
        <f t="shared" si="130"/>
        <v>2.717944536943909E-3</v>
      </c>
      <c r="AD105" s="5">
        <f t="shared" si="131"/>
        <v>7.2316155274561131E-2</v>
      </c>
      <c r="AE105" s="5">
        <f t="shared" si="132"/>
        <v>7.0475709122823554E-2</v>
      </c>
      <c r="AF105" s="5">
        <f t="shared" si="133"/>
        <v>3.4341051162823842E-2</v>
      </c>
      <c r="AG105" s="5">
        <f t="shared" si="134"/>
        <v>1.1155690470243328E-2</v>
      </c>
      <c r="AH105" s="5">
        <f t="shared" si="135"/>
        <v>3.7985473969042875E-4</v>
      </c>
      <c r="AI105" s="5">
        <f t="shared" si="136"/>
        <v>1.3750741576793524E-3</v>
      </c>
      <c r="AJ105" s="5">
        <f t="shared" si="137"/>
        <v>2.4888842253996289E-3</v>
      </c>
      <c r="AK105" s="5">
        <f t="shared" si="138"/>
        <v>3.0032536319822192E-3</v>
      </c>
      <c r="AL105" s="5">
        <f t="shared" si="139"/>
        <v>3.8354230845971389E-4</v>
      </c>
      <c r="AM105" s="5">
        <f t="shared" si="140"/>
        <v>5.2356896418782266E-2</v>
      </c>
      <c r="AN105" s="5">
        <f t="shared" si="141"/>
        <v>5.1024413404924258E-2</v>
      </c>
      <c r="AO105" s="5">
        <f t="shared" si="142"/>
        <v>2.4862921041884464E-2</v>
      </c>
      <c r="AP105" s="5">
        <f t="shared" si="143"/>
        <v>8.076719900456171E-3</v>
      </c>
      <c r="AQ105" s="5">
        <f t="shared" si="144"/>
        <v>1.9677918447473901E-3</v>
      </c>
      <c r="AR105" s="5">
        <f t="shared" si="145"/>
        <v>7.4037487313061495E-5</v>
      </c>
      <c r="AS105" s="5">
        <f t="shared" si="146"/>
        <v>2.6801570407328261E-4</v>
      </c>
      <c r="AT105" s="5">
        <f t="shared" si="147"/>
        <v>4.8510842437264184E-4</v>
      </c>
      <c r="AU105" s="5">
        <f t="shared" si="148"/>
        <v>5.8536416540965451E-4</v>
      </c>
      <c r="AV105" s="5">
        <f t="shared" si="149"/>
        <v>5.2975456969573743E-4</v>
      </c>
      <c r="AW105" s="5">
        <f t="shared" si="150"/>
        <v>3.758577186911331E-5</v>
      </c>
      <c r="AX105" s="5">
        <f t="shared" si="151"/>
        <v>3.1588660839331976E-2</v>
      </c>
      <c r="AY105" s="5">
        <f t="shared" si="152"/>
        <v>3.0784729420970977E-2</v>
      </c>
      <c r="AZ105" s="5">
        <f t="shared" si="153"/>
        <v>1.5000629028603631E-2</v>
      </c>
      <c r="BA105" s="5">
        <f t="shared" si="154"/>
        <v>4.8729543399418911E-3</v>
      </c>
      <c r="BB105" s="5">
        <f t="shared" si="155"/>
        <v>1.1872344129975924E-3</v>
      </c>
      <c r="BC105" s="5">
        <f t="shared" si="156"/>
        <v>2.314038594373608E-4</v>
      </c>
      <c r="BD105" s="5">
        <f t="shared" si="157"/>
        <v>1.2025538876824007E-5</v>
      </c>
      <c r="BE105" s="5">
        <f t="shared" si="158"/>
        <v>4.353245073410291E-5</v>
      </c>
      <c r="BF105" s="5">
        <f t="shared" si="159"/>
        <v>7.8793735828726309E-5</v>
      </c>
      <c r="BG105" s="5">
        <f t="shared" si="160"/>
        <v>9.5077774566663085E-5</v>
      </c>
      <c r="BH105" s="5">
        <f t="shared" si="161"/>
        <v>8.604538598283011E-5</v>
      </c>
      <c r="BI105" s="5">
        <f t="shared" si="162"/>
        <v>6.2296859451568996E-5</v>
      </c>
      <c r="BJ105" s="8">
        <f t="shared" si="163"/>
        <v>0.77331422770834368</v>
      </c>
      <c r="BK105" s="8">
        <f t="shared" si="164"/>
        <v>0.12342197604115046</v>
      </c>
      <c r="BL105" s="8">
        <f t="shared" si="165"/>
        <v>5.7449537766383896E-2</v>
      </c>
      <c r="BM105" s="8">
        <f t="shared" si="166"/>
        <v>0.76177850126699775</v>
      </c>
      <c r="BN105" s="8">
        <f t="shared" si="167"/>
        <v>0.1632191946027147</v>
      </c>
    </row>
    <row r="106" spans="1:66" x14ac:dyDescent="0.25">
      <c r="A106" t="s">
        <v>27</v>
      </c>
      <c r="B106" t="s">
        <v>187</v>
      </c>
      <c r="C106" t="s">
        <v>191</v>
      </c>
      <c r="D106" t="s">
        <v>494</v>
      </c>
      <c r="E106">
        <f>VLOOKUP(A106,home!$A$2:$E$405,3,FALSE)</f>
        <v>1.31658291457286</v>
      </c>
      <c r="F106">
        <f>VLOOKUP(B106,home!$B$2:$E$405,3,FALSE)</f>
        <v>0.68</v>
      </c>
      <c r="G106">
        <f>VLOOKUP(C106,away!$B$2:$E$405,4,FALSE)</f>
        <v>1.22</v>
      </c>
      <c r="H106">
        <f>VLOOKUP(A106,away!$A$2:$E$405,3,FALSE)</f>
        <v>1.0703517587939699</v>
      </c>
      <c r="I106">
        <f>VLOOKUP(C106,away!$B$2:$E$405,3,FALSE)</f>
        <v>0.84</v>
      </c>
      <c r="J106">
        <f>VLOOKUP(B106,home!$B$2:$E$405,4,FALSE)</f>
        <v>1.1200000000000001</v>
      </c>
      <c r="K106" s="3">
        <f t="shared" si="112"/>
        <v>1.0922371859296447</v>
      </c>
      <c r="L106" s="3">
        <f t="shared" si="113"/>
        <v>1.0069869346733671</v>
      </c>
      <c r="M106" s="5">
        <f t="shared" si="114"/>
        <v>0.12255147654092818</v>
      </c>
      <c r="N106" s="5">
        <f t="shared" si="115"/>
        <v>0.13385527986858625</v>
      </c>
      <c r="O106" s="5">
        <f t="shared" si="116"/>
        <v>0.1234077357016443</v>
      </c>
      <c r="P106" s="5">
        <f t="shared" si="117"/>
        <v>0.13479051796471331</v>
      </c>
      <c r="Q106" s="5">
        <f t="shared" si="118"/>
        <v>7.3100857102744832E-2</v>
      </c>
      <c r="R106" s="5">
        <f t="shared" si="119"/>
        <v>6.213498874458992E-2</v>
      </c>
      <c r="S106" s="5">
        <f t="shared" si="120"/>
        <v>3.7062963756148676E-2</v>
      </c>
      <c r="T106" s="5">
        <f t="shared" si="121"/>
        <v>7.3611608015888841E-2</v>
      </c>
      <c r="U106" s="5">
        <f t="shared" si="122"/>
        <v>6.7866145254161042E-2</v>
      </c>
      <c r="V106" s="5">
        <f t="shared" si="123"/>
        <v>4.5293765734708462E-3</v>
      </c>
      <c r="W106" s="5">
        <f t="shared" si="124"/>
        <v>2.6614491483649028E-2</v>
      </c>
      <c r="X106" s="5">
        <f t="shared" si="125"/>
        <v>2.6800445197010164E-2</v>
      </c>
      <c r="Y106" s="5">
        <f t="shared" si="126"/>
        <v>1.3493849078409415E-2</v>
      </c>
      <c r="Z106" s="5">
        <f t="shared" si="127"/>
        <v>2.0856373950626259E-2</v>
      </c>
      <c r="AA106" s="5">
        <f t="shared" si="128"/>
        <v>2.2780107192528373E-2</v>
      </c>
      <c r="AB106" s="5">
        <f t="shared" si="129"/>
        <v>1.2440640087571423E-2</v>
      </c>
      <c r="AC106" s="5">
        <f t="shared" si="130"/>
        <v>3.1135743506907127E-4</v>
      </c>
      <c r="AD106" s="5">
        <f t="shared" si="131"/>
        <v>7.2673343207623258E-3</v>
      </c>
      <c r="AE106" s="5">
        <f t="shared" si="132"/>
        <v>7.3181107109110098E-3</v>
      </c>
      <c r="AF106" s="5">
        <f t="shared" si="133"/>
        <v>3.6846209361903063E-3</v>
      </c>
      <c r="AG106" s="5">
        <f t="shared" si="134"/>
        <v>1.2367883806558631E-3</v>
      </c>
      <c r="AH106" s="5">
        <f t="shared" si="135"/>
        <v>5.2505240182356503E-3</v>
      </c>
      <c r="AI106" s="5">
        <f t="shared" si="136"/>
        <v>5.7348175783337165E-3</v>
      </c>
      <c r="AJ106" s="5">
        <f t="shared" si="137"/>
        <v>3.1318905067895387E-3</v>
      </c>
      <c r="AK106" s="5">
        <f t="shared" si="138"/>
        <v>1.1402557579251915E-3</v>
      </c>
      <c r="AL106" s="5">
        <f t="shared" si="139"/>
        <v>1.3698090346911096E-5</v>
      </c>
      <c r="AM106" s="5">
        <f t="shared" si="140"/>
        <v>1.5875305575438745E-3</v>
      </c>
      <c r="AN106" s="5">
        <f t="shared" si="141"/>
        <v>1.5986225298414071E-3</v>
      </c>
      <c r="AO106" s="5">
        <f t="shared" si="142"/>
        <v>8.0489600051239095E-4</v>
      </c>
      <c r="AP106" s="5">
        <f t="shared" si="143"/>
        <v>2.7017325209560857E-4</v>
      </c>
      <c r="AQ106" s="5">
        <f t="shared" si="144"/>
        <v>6.8015233739622918E-5</v>
      </c>
      <c r="AR106" s="5">
        <f t="shared" si="145"/>
        <v>1.0574418173104018E-3</v>
      </c>
      <c r="AS106" s="5">
        <f t="shared" si="146"/>
        <v>1.1549772748234426E-3</v>
      </c>
      <c r="AT106" s="5">
        <f t="shared" si="147"/>
        <v>6.3075456423292338E-4</v>
      </c>
      <c r="AU106" s="5">
        <f t="shared" si="148"/>
        <v>2.2964453008334914E-4</v>
      </c>
      <c r="AV106" s="5">
        <f t="shared" si="149"/>
        <v>6.2706573825593208E-5</v>
      </c>
      <c r="AW106" s="5">
        <f t="shared" si="150"/>
        <v>4.1850275336044346E-7</v>
      </c>
      <c r="AX106" s="5">
        <f t="shared" si="151"/>
        <v>2.8899331812484009E-4</v>
      </c>
      <c r="AY106" s="5">
        <f t="shared" si="152"/>
        <v>2.9101249555961786E-4</v>
      </c>
      <c r="AZ106" s="5">
        <f t="shared" si="153"/>
        <v>1.4652289042761324E-4</v>
      </c>
      <c r="BA106" s="5">
        <f t="shared" si="154"/>
        <v>4.9182212097061307E-5</v>
      </c>
      <c r="BB106" s="5">
        <f t="shared" si="155"/>
        <v>1.2381461250018788E-5</v>
      </c>
      <c r="BC106" s="5">
        <f t="shared" si="156"/>
        <v>2.4935939421866996E-6</v>
      </c>
      <c r="BD106" s="5">
        <f t="shared" si="157"/>
        <v>1.7747168236813924E-4</v>
      </c>
      <c r="BE106" s="5">
        <f t="shared" si="158"/>
        <v>1.9384117093197614E-4</v>
      </c>
      <c r="BF106" s="5">
        <f t="shared" si="159"/>
        <v>1.0586026752802443E-4</v>
      </c>
      <c r="BG106" s="5">
        <f t="shared" si="160"/>
        <v>3.8541506902189578E-5</v>
      </c>
      <c r="BH106" s="5">
        <f t="shared" si="161"/>
        <v>1.0524116760083879E-5</v>
      </c>
      <c r="BI106" s="5">
        <f t="shared" si="162"/>
        <v>2.2989663348858059E-6</v>
      </c>
      <c r="BJ106" s="8">
        <f t="shared" si="163"/>
        <v>0.37210320863994217</v>
      </c>
      <c r="BK106" s="8">
        <f t="shared" si="164"/>
        <v>0.29955040285623658</v>
      </c>
      <c r="BL106" s="8">
        <f t="shared" si="165"/>
        <v>0.30755116731288007</v>
      </c>
      <c r="BM106" s="8">
        <f t="shared" si="166"/>
        <v>0.34992970284367209</v>
      </c>
      <c r="BN106" s="8">
        <f t="shared" si="167"/>
        <v>0.64984085592320684</v>
      </c>
    </row>
    <row r="107" spans="1:66" x14ac:dyDescent="0.25">
      <c r="A107" t="s">
        <v>27</v>
      </c>
      <c r="B107" t="s">
        <v>298</v>
      </c>
      <c r="C107" t="s">
        <v>31</v>
      </c>
      <c r="D107" t="s">
        <v>494</v>
      </c>
      <c r="E107">
        <f>VLOOKUP(A107,home!$A$2:$E$405,3,FALSE)</f>
        <v>1.31658291457286</v>
      </c>
      <c r="F107">
        <f>VLOOKUP(B107,home!$B$2:$E$405,3,FALSE)</f>
        <v>1.52</v>
      </c>
      <c r="G107">
        <f>VLOOKUP(C107,away!$B$2:$E$405,4,FALSE)</f>
        <v>0.84</v>
      </c>
      <c r="H107">
        <f>VLOOKUP(A107,away!$A$2:$E$405,3,FALSE)</f>
        <v>1.0703517587939699</v>
      </c>
      <c r="I107">
        <f>VLOOKUP(C107,away!$B$2:$E$405,3,FALSE)</f>
        <v>0.93</v>
      </c>
      <c r="J107">
        <f>VLOOKUP(B107,home!$B$2:$E$405,4,FALSE)</f>
        <v>0.56000000000000005</v>
      </c>
      <c r="K107" s="3">
        <f t="shared" si="112"/>
        <v>1.6810130653266275</v>
      </c>
      <c r="L107" s="3">
        <f t="shared" si="113"/>
        <v>0.55743919597989966</v>
      </c>
      <c r="M107" s="5">
        <f t="shared" si="114"/>
        <v>0.10662340190195041</v>
      </c>
      <c r="N107" s="5">
        <f t="shared" si="115"/>
        <v>0.17923533166675062</v>
      </c>
      <c r="O107" s="5">
        <f t="shared" si="116"/>
        <v>5.9436063428864927E-2</v>
      </c>
      <c r="P107" s="5">
        <f t="shared" si="117"/>
        <v>9.9912799175504094E-2</v>
      </c>
      <c r="Q107" s="5">
        <f t="shared" si="118"/>
        <v>0.15064846714997965</v>
      </c>
      <c r="R107" s="5">
        <f t="shared" si="119"/>
        <v>1.656599570499839E-2</v>
      </c>
      <c r="S107" s="5">
        <f t="shared" si="120"/>
        <v>2.3406136131973319E-2</v>
      </c>
      <c r="T107" s="5">
        <f t="shared" si="121"/>
        <v>8.3977360403688972E-2</v>
      </c>
      <c r="U107" s="5">
        <f t="shared" si="122"/>
        <v>2.784765522024709E-2</v>
      </c>
      <c r="V107" s="5">
        <f t="shared" si="123"/>
        <v>2.4370015682536814E-3</v>
      </c>
      <c r="W107" s="5">
        <f t="shared" si="124"/>
        <v>8.4414013850181699E-2</v>
      </c>
      <c r="X107" s="5">
        <f t="shared" si="125"/>
        <v>4.705568001008139E-2</v>
      </c>
      <c r="Y107" s="5">
        <f t="shared" si="126"/>
        <v>1.3115340215553602E-2</v>
      </c>
      <c r="Z107" s="5">
        <f t="shared" si="127"/>
        <v>3.0781784421335914E-3</v>
      </c>
      <c r="AA107" s="5">
        <f t="shared" si="128"/>
        <v>5.1744581786333311E-3</v>
      </c>
      <c r="AB107" s="5">
        <f t="shared" si="129"/>
        <v>4.3491659021344282E-3</v>
      </c>
      <c r="AC107" s="5">
        <f t="shared" si="130"/>
        <v>1.4272643477884604E-4</v>
      </c>
      <c r="AD107" s="5">
        <f t="shared" si="131"/>
        <v>3.5475265044704579E-2</v>
      </c>
      <c r="AE107" s="5">
        <f t="shared" si="132"/>
        <v>1.9775303223693957E-2</v>
      </c>
      <c r="AF107" s="5">
        <f t="shared" si="133"/>
        <v>5.5117645646373383E-3</v>
      </c>
      <c r="AG107" s="5">
        <f t="shared" si="134"/>
        <v>1.0241578691139797E-3</v>
      </c>
      <c r="AH107" s="5">
        <f t="shared" si="135"/>
        <v>4.2897432896640229E-4</v>
      </c>
      <c r="AI107" s="5">
        <f t="shared" si="136"/>
        <v>7.2111145168224497E-4</v>
      </c>
      <c r="AJ107" s="5">
        <f t="shared" si="137"/>
        <v>6.0609888591725265E-4</v>
      </c>
      <c r="AK107" s="5">
        <f t="shared" si="138"/>
        <v>3.396200487022716E-4</v>
      </c>
      <c r="AL107" s="5">
        <f t="shared" si="139"/>
        <v>5.3497440001803868E-6</v>
      </c>
      <c r="AM107" s="5">
        <f t="shared" si="140"/>
        <v>1.1926876807214676E-2</v>
      </c>
      <c r="AN107" s="5">
        <f t="shared" si="141"/>
        <v>6.6485086179650602E-3</v>
      </c>
      <c r="AO107" s="5">
        <f t="shared" si="142"/>
        <v>1.8530696492319385E-3</v>
      </c>
      <c r="AP107" s="5">
        <f t="shared" si="143"/>
        <v>3.443245517875355E-4</v>
      </c>
      <c r="AQ107" s="5">
        <f t="shared" si="144"/>
        <v>4.798500032614577E-5</v>
      </c>
      <c r="AR107" s="5">
        <f t="shared" si="145"/>
        <v>4.7825421007009674E-5</v>
      </c>
      <c r="AS107" s="5">
        <f t="shared" si="146"/>
        <v>8.0395157567529816E-5</v>
      </c>
      <c r="AT107" s="5">
        <f t="shared" si="147"/>
        <v>6.7572655130005281E-5</v>
      </c>
      <c r="AU107" s="5">
        <f t="shared" si="148"/>
        <v>3.7863505377449748E-5</v>
      </c>
      <c r="AV107" s="5">
        <f t="shared" si="149"/>
        <v>1.5912261809639512E-5</v>
      </c>
      <c r="AW107" s="5">
        <f t="shared" si="150"/>
        <v>1.3925124638989443E-7</v>
      </c>
      <c r="AX107" s="5">
        <f t="shared" si="151"/>
        <v>3.3415392902448331E-3</v>
      </c>
      <c r="AY107" s="5">
        <f t="shared" si="152"/>
        <v>1.8627049752893239E-3</v>
      </c>
      <c r="AZ107" s="5">
        <f t="shared" si="153"/>
        <v>5.1917238188651973E-4</v>
      </c>
      <c r="BA107" s="5">
        <f t="shared" si="154"/>
        <v>9.646901171126366E-5</v>
      </c>
      <c r="BB107" s="5">
        <f t="shared" si="155"/>
        <v>1.3443902081325584E-5</v>
      </c>
      <c r="BC107" s="5">
        <f t="shared" si="156"/>
        <v>1.4988315934093273E-6</v>
      </c>
      <c r="BD107" s="5">
        <f t="shared" si="157"/>
        <v>4.4432940389246085E-6</v>
      </c>
      <c r="BE107" s="5">
        <f t="shared" si="158"/>
        <v>7.4692353325201878E-6</v>
      </c>
      <c r="BF107" s="5">
        <f t="shared" si="159"/>
        <v>6.2779410909828592E-6</v>
      </c>
      <c r="BG107" s="5">
        <f t="shared" si="160"/>
        <v>3.5177669990976962E-6</v>
      </c>
      <c r="BH107" s="5">
        <f t="shared" si="161"/>
        <v>1.4783530715645176E-6</v>
      </c>
      <c r="BI107" s="5">
        <f t="shared" si="162"/>
        <v>4.9702616569314073E-7</v>
      </c>
      <c r="BJ107" s="8">
        <f t="shared" si="163"/>
        <v>0.64688827701771767</v>
      </c>
      <c r="BK107" s="8">
        <f t="shared" si="164"/>
        <v>0.23439011993174985</v>
      </c>
      <c r="BL107" s="8">
        <f t="shared" si="165"/>
        <v>0.11574239576773677</v>
      </c>
      <c r="BM107" s="8">
        <f t="shared" si="166"/>
        <v>0.38581434640724677</v>
      </c>
      <c r="BN107" s="8">
        <f t="shared" si="167"/>
        <v>0.61242205902804814</v>
      </c>
    </row>
    <row r="108" spans="1:66" x14ac:dyDescent="0.25">
      <c r="A108" t="s">
        <v>27</v>
      </c>
      <c r="B108" t="s">
        <v>192</v>
      </c>
      <c r="C108" t="s">
        <v>195</v>
      </c>
      <c r="D108" t="s">
        <v>494</v>
      </c>
      <c r="E108">
        <f>VLOOKUP(A108,home!$A$2:$E$405,3,FALSE)</f>
        <v>1.31658291457286</v>
      </c>
      <c r="F108">
        <f>VLOOKUP(B108,home!$B$2:$E$405,3,FALSE)</f>
        <v>1.1399999999999999</v>
      </c>
      <c r="G108">
        <f>VLOOKUP(C108,away!$B$2:$E$405,4,FALSE)</f>
        <v>0.84</v>
      </c>
      <c r="H108">
        <f>VLOOKUP(A108,away!$A$2:$E$405,3,FALSE)</f>
        <v>1.0703517587939699</v>
      </c>
      <c r="I108">
        <f>VLOOKUP(C108,away!$B$2:$E$405,3,FALSE)</f>
        <v>1.1399999999999999</v>
      </c>
      <c r="J108">
        <f>VLOOKUP(B108,home!$B$2:$E$405,4,FALSE)</f>
        <v>1.03</v>
      </c>
      <c r="K108" s="3">
        <f t="shared" si="112"/>
        <v>1.2607597989949706</v>
      </c>
      <c r="L108" s="3">
        <f t="shared" si="113"/>
        <v>1.2568070351758793</v>
      </c>
      <c r="M108" s="5">
        <f t="shared" si="114"/>
        <v>8.0655616680932823E-2</v>
      </c>
      <c r="N108" s="5">
        <f t="shared" si="115"/>
        <v>0.10168735907446824</v>
      </c>
      <c r="O108" s="5">
        <f t="shared" si="116"/>
        <v>0.10136854647104537</v>
      </c>
      <c r="P108" s="5">
        <f t="shared" si="117"/>
        <v>0.1278013882732475</v>
      </c>
      <c r="Q108" s="5">
        <f t="shared" si="118"/>
        <v>6.4101667193528014E-2</v>
      </c>
      <c r="R108" s="5">
        <f t="shared" si="119"/>
        <v>6.3700351175181455E-2</v>
      </c>
      <c r="S108" s="5">
        <f t="shared" si="120"/>
        <v>5.0626340472921388E-2</v>
      </c>
      <c r="T108" s="5">
        <f t="shared" si="121"/>
        <v>8.0563426295328866E-2</v>
      </c>
      <c r="U108" s="5">
        <f t="shared" si="122"/>
        <v>8.0310841943530803E-2</v>
      </c>
      <c r="V108" s="5">
        <f t="shared" si="123"/>
        <v>8.9132272933104013E-3</v>
      </c>
      <c r="W108" s="5">
        <f t="shared" si="124"/>
        <v>2.6938935015384954E-2</v>
      </c>
      <c r="X108" s="5">
        <f t="shared" si="125"/>
        <v>3.3857043047481647E-2</v>
      </c>
      <c r="Y108" s="5">
        <f t="shared" si="126"/>
        <v>2.1275884946163767E-2</v>
      </c>
      <c r="Z108" s="5">
        <f t="shared" si="127"/>
        <v>2.6686349833380713E-2</v>
      </c>
      <c r="AA108" s="5">
        <f t="shared" si="128"/>
        <v>3.3645077051842533E-2</v>
      </c>
      <c r="AB108" s="5">
        <f t="shared" si="129"/>
        <v>2.120918029052565E-2</v>
      </c>
      <c r="AC108" s="5">
        <f t="shared" si="130"/>
        <v>8.827057470981441E-4</v>
      </c>
      <c r="AD108" s="5">
        <f t="shared" si="131"/>
        <v>8.4908815737838247E-3</v>
      </c>
      <c r="AE108" s="5">
        <f t="shared" si="132"/>
        <v>1.0671399696776752E-2</v>
      </c>
      <c r="AF108" s="5">
        <f t="shared" si="133"/>
        <v>6.7059451070413858E-3</v>
      </c>
      <c r="AG108" s="5">
        <f t="shared" si="134"/>
        <v>2.8093596626776259E-3</v>
      </c>
      <c r="AH108" s="5">
        <f t="shared" si="135"/>
        <v>8.3848980534393866E-3</v>
      </c>
      <c r="AI108" s="5">
        <f t="shared" si="136"/>
        <v>1.0571342384447558E-2</v>
      </c>
      <c r="AJ108" s="5">
        <f t="shared" si="137"/>
        <v>6.6639617498615604E-3</v>
      </c>
      <c r="AK108" s="5">
        <f t="shared" si="138"/>
        <v>2.8005516920885441E-3</v>
      </c>
      <c r="AL108" s="5">
        <f t="shared" si="139"/>
        <v>5.5947012524713964E-5</v>
      </c>
      <c r="AM108" s="5">
        <f t="shared" si="140"/>
        <v>2.1409924292507595E-3</v>
      </c>
      <c r="AN108" s="5">
        <f t="shared" si="141"/>
        <v>2.6908143473406507E-3</v>
      </c>
      <c r="AO108" s="5">
        <f t="shared" si="142"/>
        <v>1.6909172010449614E-3</v>
      </c>
      <c r="AP108" s="5">
        <f t="shared" si="143"/>
        <v>7.0838554472440465E-4</v>
      </c>
      <c r="AQ108" s="5">
        <f t="shared" si="144"/>
        <v>2.2257598405663235E-4</v>
      </c>
      <c r="AR108" s="5">
        <f t="shared" si="145"/>
        <v>2.1076397725590308E-3</v>
      </c>
      <c r="AS108" s="5">
        <f t="shared" si="146"/>
        <v>2.6572274960053287E-3</v>
      </c>
      <c r="AT108" s="5">
        <f t="shared" si="147"/>
        <v>1.6750628018737939E-3</v>
      </c>
      <c r="AU108" s="5">
        <f t="shared" si="148"/>
        <v>7.0395061379811873E-4</v>
      </c>
      <c r="AV108" s="5">
        <f t="shared" si="149"/>
        <v>2.2187815858862553E-4</v>
      </c>
      <c r="AW108" s="5">
        <f t="shared" si="150"/>
        <v>2.4624949895459208E-6</v>
      </c>
      <c r="AX108" s="5">
        <f t="shared" si="151"/>
        <v>4.4987953079198961E-4</v>
      </c>
      <c r="AY108" s="5">
        <f t="shared" si="152"/>
        <v>5.6541175928099619E-4</v>
      </c>
      <c r="AZ108" s="5">
        <f t="shared" si="153"/>
        <v>3.5530673841776346E-4</v>
      </c>
      <c r="BA108" s="5">
        <f t="shared" si="154"/>
        <v>1.4885066949628031E-4</v>
      </c>
      <c r="BB108" s="5">
        <f t="shared" si="155"/>
        <v>4.6769142153391203E-5</v>
      </c>
      <c r="BC108" s="5">
        <f t="shared" si="156"/>
        <v>1.1755957377504563E-5</v>
      </c>
      <c r="BD108" s="5">
        <f t="shared" si="157"/>
        <v>4.4148274896144688E-4</v>
      </c>
      <c r="BE108" s="5">
        <f t="shared" si="158"/>
        <v>5.5660370184038076E-4</v>
      </c>
      <c r="BF108" s="5">
        <f t="shared" si="159"/>
        <v>3.5087178562606761E-4</v>
      </c>
      <c r="BG108" s="5">
        <f t="shared" si="160"/>
        <v>1.4745501397297577E-4</v>
      </c>
      <c r="BH108" s="5">
        <f t="shared" si="161"/>
        <v>4.6476338444342362E-5</v>
      </c>
      <c r="BI108" s="5">
        <f t="shared" si="162"/>
        <v>1.1719099823022263E-5</v>
      </c>
      <c r="BJ108" s="8">
        <f t="shared" si="163"/>
        <v>0.36613356091657046</v>
      </c>
      <c r="BK108" s="8">
        <f t="shared" si="164"/>
        <v>0.26950063723931594</v>
      </c>
      <c r="BL108" s="8">
        <f t="shared" si="165"/>
        <v>0.33757511834345605</v>
      </c>
      <c r="BM108" s="8">
        <f t="shared" si="166"/>
        <v>0.46001778820002831</v>
      </c>
      <c r="BN108" s="8">
        <f t="shared" si="167"/>
        <v>0.53931492886840338</v>
      </c>
    </row>
    <row r="109" spans="1:66" x14ac:dyDescent="0.25">
      <c r="A109" t="s">
        <v>27</v>
      </c>
      <c r="B109" t="s">
        <v>29</v>
      </c>
      <c r="C109" t="s">
        <v>189</v>
      </c>
      <c r="D109" t="s">
        <v>494</v>
      </c>
      <c r="E109">
        <f>VLOOKUP(A109,home!$A$2:$E$405,3,FALSE)</f>
        <v>1.31658291457286</v>
      </c>
      <c r="F109">
        <f>VLOOKUP(B109,home!$B$2:$E$405,3,FALSE)</f>
        <v>0.76</v>
      </c>
      <c r="G109">
        <f>VLOOKUP(C109,away!$B$2:$E$405,4,FALSE)</f>
        <v>0.61</v>
      </c>
      <c r="H109">
        <f>VLOOKUP(A109,away!$A$2:$E$405,3,FALSE)</f>
        <v>1.0703517587939699</v>
      </c>
      <c r="I109">
        <f>VLOOKUP(C109,away!$B$2:$E$405,3,FALSE)</f>
        <v>0.84</v>
      </c>
      <c r="J109">
        <f>VLOOKUP(B109,home!$B$2:$E$405,4,FALSE)</f>
        <v>1.7</v>
      </c>
      <c r="K109" s="3">
        <f t="shared" si="112"/>
        <v>0.61036783919597781</v>
      </c>
      <c r="L109" s="3">
        <f t="shared" si="113"/>
        <v>1.5284623115577891</v>
      </c>
      <c r="M109" s="5">
        <f t="shared" si="114"/>
        <v>0.11779256199071367</v>
      </c>
      <c r="N109" s="5">
        <f t="shared" si="115"/>
        <v>7.1896791535630167E-2</v>
      </c>
      <c r="O109" s="5">
        <f t="shared" si="116"/>
        <v>0.18004149158464036</v>
      </c>
      <c r="P109" s="5">
        <f t="shared" si="117"/>
        <v>0.10989153618413776</v>
      </c>
      <c r="Q109" s="5">
        <f t="shared" si="118"/>
        <v>2.1941744647363124E-2</v>
      </c>
      <c r="R109" s="5">
        <f t="shared" si="119"/>
        <v>0.13759331720188586</v>
      </c>
      <c r="S109" s="5">
        <f t="shared" si="120"/>
        <v>2.5630119425243719E-2</v>
      </c>
      <c r="T109" s="5">
        <f t="shared" si="121"/>
        <v>3.3537129743319384E-2</v>
      </c>
      <c r="U109" s="5">
        <f t="shared" si="122"/>
        <v>8.3982535708321829E-2</v>
      </c>
      <c r="V109" s="5">
        <f t="shared" si="123"/>
        <v>2.6567732938717462E-3</v>
      </c>
      <c r="W109" s="5">
        <f t="shared" si="124"/>
        <v>4.4641784228669802E-3</v>
      </c>
      <c r="X109" s="5">
        <f t="shared" si="125"/>
        <v>6.82332847142167E-3</v>
      </c>
      <c r="Y109" s="5">
        <f t="shared" si="126"/>
        <v>5.2146002039736216E-3</v>
      </c>
      <c r="Z109" s="5">
        <f t="shared" si="127"/>
        <v>7.0102066555099513E-2</v>
      </c>
      <c r="AA109" s="5">
        <f t="shared" si="128"/>
        <v>4.2788046886408707E-2</v>
      </c>
      <c r="AB109" s="5">
        <f t="shared" si="129"/>
        <v>1.3058223860736734E-2</v>
      </c>
      <c r="AC109" s="5">
        <f t="shared" si="130"/>
        <v>1.5491051261134318E-4</v>
      </c>
      <c r="AD109" s="5">
        <f t="shared" si="131"/>
        <v>6.8119773443765666E-4</v>
      </c>
      <c r="AE109" s="5">
        <f t="shared" si="132"/>
        <v>1.0411850638065096E-3</v>
      </c>
      <c r="AF109" s="5">
        <f t="shared" si="133"/>
        <v>7.9570606469257104E-4</v>
      </c>
      <c r="AG109" s="5">
        <f t="shared" si="134"/>
        <v>4.0540224365351953E-4</v>
      </c>
      <c r="AH109" s="5">
        <f t="shared" si="135"/>
        <v>2.6787091672946354E-2</v>
      </c>
      <c r="AI109" s="5">
        <f t="shared" si="136"/>
        <v>1.6349979262760835E-2</v>
      </c>
      <c r="AJ109" s="5">
        <f t="shared" si="137"/>
        <v>4.9897507567551883E-3</v>
      </c>
      <c r="AK109" s="5">
        <f t="shared" si="138"/>
        <v>1.0151944625090531E-3</v>
      </c>
      <c r="AL109" s="5">
        <f t="shared" si="139"/>
        <v>5.7807908799113543E-6</v>
      </c>
      <c r="AM109" s="5">
        <f t="shared" si="140"/>
        <v>8.3156237846781632E-5</v>
      </c>
      <c r="AN109" s="5">
        <f t="shared" si="141"/>
        <v>1.2710117551974114E-4</v>
      </c>
      <c r="AO109" s="5">
        <f t="shared" si="142"/>
        <v>9.7134678268307942E-5</v>
      </c>
      <c r="AP109" s="5">
        <f t="shared" si="143"/>
        <v>4.9488898292800026E-5</v>
      </c>
      <c r="AQ109" s="5">
        <f t="shared" si="144"/>
        <v>1.891047897026537E-5</v>
      </c>
      <c r="AR109" s="5">
        <f t="shared" si="145"/>
        <v>8.1886120116683985E-3</v>
      </c>
      <c r="AS109" s="5">
        <f t="shared" si="146"/>
        <v>4.998065419576269E-3</v>
      </c>
      <c r="AT109" s="5">
        <f t="shared" si="147"/>
        <v>1.5253291951534528E-3</v>
      </c>
      <c r="AU109" s="5">
        <f t="shared" si="148"/>
        <v>3.1033729496945098E-4</v>
      </c>
      <c r="AV109" s="5">
        <f t="shared" si="149"/>
        <v>4.7354976038107136E-5</v>
      </c>
      <c r="AW109" s="5">
        <f t="shared" si="150"/>
        <v>1.4980666469387503E-7</v>
      </c>
      <c r="AX109" s="5">
        <f t="shared" si="151"/>
        <v>8.4593155350344782E-6</v>
      </c>
      <c r="AY109" s="5">
        <f t="shared" si="152"/>
        <v>1.2929744976875512E-5</v>
      </c>
      <c r="AZ109" s="5">
        <f t="shared" si="153"/>
        <v>9.8813139476039307E-6</v>
      </c>
      <c r="BA109" s="5">
        <f t="shared" si="154"/>
        <v>5.0344053191943085E-6</v>
      </c>
      <c r="BB109" s="5">
        <f t="shared" si="155"/>
        <v>1.9237246978736412E-6</v>
      </c>
      <c r="BC109" s="5">
        <f t="shared" si="156"/>
        <v>5.8806813970255112E-7</v>
      </c>
      <c r="BD109" s="5">
        <f t="shared" si="157"/>
        <v>2.0859974739674265E-3</v>
      </c>
      <c r="BE109" s="5">
        <f t="shared" si="158"/>
        <v>1.2732257707537662E-3</v>
      </c>
      <c r="BF109" s="5">
        <f t="shared" si="159"/>
        <v>3.885680312518048E-4</v>
      </c>
      <c r="BG109" s="5">
        <f t="shared" si="160"/>
        <v>7.9056476538599756E-5</v>
      </c>
      <c r="BH109" s="5">
        <f t="shared" si="161"/>
        <v>1.206338268982816E-5</v>
      </c>
      <c r="BI109" s="5">
        <f t="shared" si="162"/>
        <v>1.4726201651569159E-6</v>
      </c>
      <c r="BJ109" s="8">
        <f t="shared" si="163"/>
        <v>0.14721587217267931</v>
      </c>
      <c r="BK109" s="8">
        <f t="shared" si="164"/>
        <v>0.25614461194243504</v>
      </c>
      <c r="BL109" s="8">
        <f t="shared" si="165"/>
        <v>0.52551571404973718</v>
      </c>
      <c r="BM109" s="8">
        <f t="shared" si="166"/>
        <v>0.35980804163726793</v>
      </c>
      <c r="BN109" s="8">
        <f t="shared" si="167"/>
        <v>0.63915744314437095</v>
      </c>
    </row>
    <row r="110" spans="1:66" x14ac:dyDescent="0.25">
      <c r="A110" t="s">
        <v>27</v>
      </c>
      <c r="B110" t="s">
        <v>190</v>
      </c>
      <c r="C110" t="s">
        <v>329</v>
      </c>
      <c r="D110" t="s">
        <v>494</v>
      </c>
      <c r="E110">
        <f>VLOOKUP(A110,home!$A$2:$E$405,3,FALSE)</f>
        <v>1.31658291457286</v>
      </c>
      <c r="F110">
        <f>VLOOKUP(B110,home!$B$2:$E$405,3,FALSE)</f>
        <v>0.84</v>
      </c>
      <c r="G110">
        <f>VLOOKUP(C110,away!$B$2:$E$405,4,FALSE)</f>
        <v>1.6</v>
      </c>
      <c r="H110">
        <f>VLOOKUP(A110,away!$A$2:$E$405,3,FALSE)</f>
        <v>1.0703517587939699</v>
      </c>
      <c r="I110">
        <f>VLOOKUP(C110,away!$B$2:$E$405,3,FALSE)</f>
        <v>0.46</v>
      </c>
      <c r="J110">
        <f>VLOOKUP(B110,home!$B$2:$E$405,4,FALSE)</f>
        <v>0.93</v>
      </c>
      <c r="K110" s="3">
        <f t="shared" si="112"/>
        <v>1.7694874371859239</v>
      </c>
      <c r="L110" s="3">
        <f t="shared" si="113"/>
        <v>0.45789648241206038</v>
      </c>
      <c r="M110" s="5">
        <f t="shared" si="114"/>
        <v>0.10781010143126706</v>
      </c>
      <c r="N110" s="5">
        <f t="shared" si="115"/>
        <v>0.19076862008436724</v>
      </c>
      <c r="O110" s="5">
        <f t="shared" si="116"/>
        <v>4.9365866213864608E-2</v>
      </c>
      <c r="P110" s="5">
        <f t="shared" si="117"/>
        <v>8.7352280091234483E-2</v>
      </c>
      <c r="Q110" s="5">
        <f t="shared" si="118"/>
        <v>0.16878133832429112</v>
      </c>
      <c r="R110" s="5">
        <f t="shared" si="119"/>
        <v>1.1302228245276491E-2</v>
      </c>
      <c r="S110" s="5">
        <f t="shared" si="120"/>
        <v>1.7694123129088603E-2</v>
      </c>
      <c r="T110" s="5">
        <f t="shared" si="121"/>
        <v>7.7284381115492767E-2</v>
      </c>
      <c r="U110" s="5">
        <f t="shared" si="122"/>
        <v>1.9999150892224659E-2</v>
      </c>
      <c r="V110" s="5">
        <f t="shared" si="123"/>
        <v>1.5929470007618803E-3</v>
      </c>
      <c r="W110" s="5">
        <f t="shared" si="124"/>
        <v>9.9552152598753427E-2</v>
      </c>
      <c r="X110" s="5">
        <f t="shared" si="125"/>
        <v>4.558458049151784E-2</v>
      </c>
      <c r="Y110" s="5">
        <f t="shared" si="126"/>
        <v>1.0436509529647725E-2</v>
      </c>
      <c r="Z110" s="5">
        <f t="shared" si="127"/>
        <v>1.72508351897678E-3</v>
      </c>
      <c r="AA110" s="5">
        <f t="shared" si="128"/>
        <v>3.0525136149258977E-3</v>
      </c>
      <c r="AB110" s="5">
        <f t="shared" si="129"/>
        <v>2.7006922467251839E-3</v>
      </c>
      <c r="AC110" s="5">
        <f t="shared" si="130"/>
        <v>8.0667042520683553E-5</v>
      </c>
      <c r="AD110" s="5">
        <f t="shared" si="131"/>
        <v>4.4039070842077546E-2</v>
      </c>
      <c r="AE110" s="5">
        <f t="shared" si="132"/>
        <v>2.016533562728284E-2</v>
      </c>
      <c r="AF110" s="5">
        <f t="shared" si="133"/>
        <v>4.6168181251957053E-3</v>
      </c>
      <c r="AG110" s="5">
        <f t="shared" si="134"/>
        <v>7.0467492648778576E-4</v>
      </c>
      <c r="AH110" s="5">
        <f t="shared" si="135"/>
        <v>1.9747741880162152E-4</v>
      </c>
      <c r="AI110" s="5">
        <f t="shared" si="136"/>
        <v>3.4943381169737263E-4</v>
      </c>
      <c r="AJ110" s="5">
        <f t="shared" si="137"/>
        <v>3.0915936996324638E-4</v>
      </c>
      <c r="AK110" s="5">
        <f t="shared" si="138"/>
        <v>1.8235120707942658E-4</v>
      </c>
      <c r="AL110" s="5">
        <f t="shared" si="139"/>
        <v>2.614393270705026E-6</v>
      </c>
      <c r="AM110" s="5">
        <f t="shared" si="140"/>
        <v>1.5585316520079426E-2</v>
      </c>
      <c r="AN110" s="5">
        <f t="shared" si="141"/>
        <v>7.1364616118229423E-3</v>
      </c>
      <c r="AO110" s="5">
        <f t="shared" si="142"/>
        <v>1.633880334461214E-3</v>
      </c>
      <c r="AP110" s="5">
        <f t="shared" si="143"/>
        <v>2.4938268594401023E-4</v>
      </c>
      <c r="AQ110" s="5">
        <f t="shared" si="144"/>
        <v>2.8547863667058453E-5</v>
      </c>
      <c r="AR110" s="5">
        <f t="shared" si="145"/>
        <v>1.8084843085015156E-5</v>
      </c>
      <c r="AS110" s="5">
        <f t="shared" si="146"/>
        <v>3.2000902642413043E-5</v>
      </c>
      <c r="AT110" s="5">
        <f t="shared" si="147"/>
        <v>2.8312597602179868E-5</v>
      </c>
      <c r="AU110" s="5">
        <f t="shared" si="148"/>
        <v>1.6699595257052529E-5</v>
      </c>
      <c r="AV110" s="5">
        <f t="shared" si="149"/>
        <v>7.3874310033610221E-6</v>
      </c>
      <c r="AW110" s="5">
        <f t="shared" si="150"/>
        <v>5.8841428436416171E-8</v>
      </c>
      <c r="AX110" s="5">
        <f t="shared" si="151"/>
        <v>4.5963369644744642E-3</v>
      </c>
      <c r="AY110" s="5">
        <f t="shared" si="152"/>
        <v>2.1046465280133843E-3</v>
      </c>
      <c r="AZ110" s="5">
        <f t="shared" si="153"/>
        <v>4.8185512094904223E-4</v>
      </c>
      <c r="BA110" s="5">
        <f t="shared" si="154"/>
        <v>7.3546588304934801E-5</v>
      </c>
      <c r="BB110" s="5">
        <f t="shared" si="155"/>
        <v>8.4191810195594022E-6</v>
      </c>
      <c r="BC110" s="5">
        <f t="shared" si="156"/>
        <v>7.7102267472932702E-7</v>
      </c>
      <c r="BD110" s="5">
        <f t="shared" si="157"/>
        <v>1.3801643389337523E-6</v>
      </c>
      <c r="BE110" s="5">
        <f t="shared" si="158"/>
        <v>2.4421834589952904E-6</v>
      </c>
      <c r="BF110" s="5">
        <f t="shared" si="159"/>
        <v>2.1607064749977162E-6</v>
      </c>
      <c r="BG110" s="5">
        <f t="shared" si="160"/>
        <v>1.2744476543182467E-6</v>
      </c>
      <c r="BH110" s="5">
        <f t="shared" si="161"/>
        <v>5.6377977841680165E-7</v>
      </c>
      <c r="BI110" s="5">
        <f t="shared" si="162"/>
        <v>1.9952024704959883E-7</v>
      </c>
      <c r="BJ110" s="8">
        <f t="shared" si="163"/>
        <v>0.6938326460865244</v>
      </c>
      <c r="BK110" s="8">
        <f t="shared" si="164"/>
        <v>0.21663737961615678</v>
      </c>
      <c r="BL110" s="8">
        <f t="shared" si="165"/>
        <v>8.7569379192101213E-2</v>
      </c>
      <c r="BM110" s="8">
        <f t="shared" si="166"/>
        <v>0.38227946633687376</v>
      </c>
      <c r="BN110" s="8">
        <f t="shared" si="167"/>
        <v>0.61538043439030099</v>
      </c>
    </row>
    <row r="111" spans="1:66" x14ac:dyDescent="0.25">
      <c r="A111" t="s">
        <v>196</v>
      </c>
      <c r="B111" t="s">
        <v>202</v>
      </c>
      <c r="C111" t="s">
        <v>302</v>
      </c>
      <c r="D111" t="s">
        <v>494</v>
      </c>
      <c r="E111">
        <f>VLOOKUP(A111,home!$A$2:$E$405,3,FALSE)</f>
        <v>1.6</v>
      </c>
      <c r="F111">
        <f>VLOOKUP(B111,home!$B$2:$E$405,3,FALSE)</f>
        <v>0.94</v>
      </c>
      <c r="G111">
        <f>VLOOKUP(C111,away!$B$2:$E$405,4,FALSE)</f>
        <v>0.94</v>
      </c>
      <c r="H111">
        <f>VLOOKUP(A111,away!$A$2:$E$405,3,FALSE)</f>
        <v>1.51111111111111</v>
      </c>
      <c r="I111">
        <f>VLOOKUP(C111,away!$B$2:$E$405,3,FALSE)</f>
        <v>0.94</v>
      </c>
      <c r="J111">
        <f>VLOOKUP(B111,home!$B$2:$E$405,4,FALSE)</f>
        <v>0.6</v>
      </c>
      <c r="K111" s="3">
        <f t="shared" si="112"/>
        <v>1.4137599999999999</v>
      </c>
      <c r="L111" s="3">
        <f t="shared" si="113"/>
        <v>0.85226666666666595</v>
      </c>
      <c r="M111" s="5">
        <f t="shared" si="114"/>
        <v>0.10372349040734882</v>
      </c>
      <c r="N111" s="5">
        <f t="shared" si="115"/>
        <v>0.14664012179829344</v>
      </c>
      <c r="O111" s="5">
        <f t="shared" si="116"/>
        <v>8.8400073424503095E-2</v>
      </c>
      <c r="P111" s="5">
        <f t="shared" si="117"/>
        <v>0.12497648780462546</v>
      </c>
      <c r="Q111" s="5">
        <f t="shared" si="118"/>
        <v>0.10365696929677769</v>
      </c>
      <c r="R111" s="5">
        <f t="shared" si="119"/>
        <v>3.7670217955294884E-2</v>
      </c>
      <c r="S111" s="5">
        <f t="shared" si="120"/>
        <v>3.7646058869209353E-2</v>
      </c>
      <c r="T111" s="5">
        <f t="shared" si="121"/>
        <v>8.834337969933366E-2</v>
      </c>
      <c r="U111" s="5">
        <f t="shared" si="122"/>
        <v>5.3256647336477676E-2</v>
      </c>
      <c r="V111" s="5">
        <f t="shared" si="123"/>
        <v>5.0399728897611582E-3</v>
      </c>
      <c r="W111" s="5">
        <f t="shared" si="124"/>
        <v>4.8848692304337485E-2</v>
      </c>
      <c r="X111" s="5">
        <f t="shared" si="125"/>
        <v>4.163211216124333E-2</v>
      </c>
      <c r="Y111" s="5">
        <f t="shared" si="126"/>
        <v>1.7740830728977808E-2</v>
      </c>
      <c r="Z111" s="5">
        <f t="shared" si="127"/>
        <v>1.0701690363121987E-2</v>
      </c>
      <c r="AA111" s="5">
        <f t="shared" si="128"/>
        <v>1.5129621767767335E-2</v>
      </c>
      <c r="AB111" s="5">
        <f t="shared" si="129"/>
        <v>1.0694827035199377E-2</v>
      </c>
      <c r="AC111" s="5">
        <f t="shared" si="130"/>
        <v>3.7954162306868996E-4</v>
      </c>
      <c r="AD111" s="5">
        <f t="shared" si="131"/>
        <v>1.7265081808045032E-2</v>
      </c>
      <c r="AE111" s="5">
        <f t="shared" si="132"/>
        <v>1.4714453722269833E-2</v>
      </c>
      <c r="AF111" s="5">
        <f t="shared" si="133"/>
        <v>6.2703192128499121E-3</v>
      </c>
      <c r="AG111" s="5">
        <f t="shared" si="134"/>
        <v>1.7813280181571826E-3</v>
      </c>
      <c r="AH111" s="5">
        <f t="shared" si="135"/>
        <v>2.2801734933691887E-3</v>
      </c>
      <c r="AI111" s="5">
        <f t="shared" si="136"/>
        <v>3.2236180779856237E-3</v>
      </c>
      <c r="AJ111" s="5">
        <f t="shared" si="137"/>
        <v>2.2787111469664782E-3</v>
      </c>
      <c r="AK111" s="5">
        <f t="shared" si="138"/>
        <v>1.0738502237117762E-3</v>
      </c>
      <c r="AL111" s="5">
        <f t="shared" si="139"/>
        <v>1.8292396000368768E-5</v>
      </c>
      <c r="AM111" s="5">
        <f t="shared" si="140"/>
        <v>4.8817364113883472E-3</v>
      </c>
      <c r="AN111" s="5">
        <f t="shared" si="141"/>
        <v>4.1605412188792388E-3</v>
      </c>
      <c r="AO111" s="5">
        <f t="shared" si="142"/>
        <v>1.7729452980717378E-3</v>
      </c>
      <c r="AP111" s="5">
        <f t="shared" si="143"/>
        <v>5.0367405978997946E-4</v>
      </c>
      <c r="AQ111" s="5">
        <f t="shared" si="144"/>
        <v>1.073161530059182E-4</v>
      </c>
      <c r="AR111" s="5">
        <f t="shared" si="145"/>
        <v>3.8866317252308932E-4</v>
      </c>
      <c r="AS111" s="5">
        <f t="shared" si="146"/>
        <v>5.4947644678624257E-4</v>
      </c>
      <c r="AT111" s="5">
        <f t="shared" si="147"/>
        <v>3.8841391070425929E-4</v>
      </c>
      <c r="AU111" s="5">
        <f t="shared" si="148"/>
        <v>1.830413501324179E-4</v>
      </c>
      <c r="AV111" s="5">
        <f t="shared" si="149"/>
        <v>6.4694134790801744E-5</v>
      </c>
      <c r="AW111" s="5">
        <f t="shared" si="150"/>
        <v>6.1223659726860953E-7</v>
      </c>
      <c r="AX111" s="5">
        <f t="shared" si="151"/>
        <v>1.1502672781607314E-3</v>
      </c>
      <c r="AY111" s="5">
        <f t="shared" si="152"/>
        <v>9.8033445893378509E-4</v>
      </c>
      <c r="AZ111" s="5">
        <f t="shared" si="153"/>
        <v>4.1775319076698325E-4</v>
      </c>
      <c r="BA111" s="5">
        <f t="shared" si="154"/>
        <v>1.1867903979478022E-4</v>
      </c>
      <c r="BB111" s="5">
        <f t="shared" si="155"/>
        <v>2.5286547412274481E-5</v>
      </c>
      <c r="BC111" s="5">
        <f t="shared" si="156"/>
        <v>4.3101762949135577E-6</v>
      </c>
      <c r="BD111" s="5">
        <f t="shared" si="157"/>
        <v>5.5207444417057417E-5</v>
      </c>
      <c r="BE111" s="5">
        <f t="shared" si="158"/>
        <v>7.8050076619059079E-5</v>
      </c>
      <c r="BF111" s="5">
        <f t="shared" si="159"/>
        <v>5.5172038160480492E-5</v>
      </c>
      <c r="BG111" s="5">
        <f t="shared" si="160"/>
        <v>2.6000006889920307E-5</v>
      </c>
      <c r="BH111" s="5">
        <f t="shared" si="161"/>
        <v>9.1894424351734278E-6</v>
      </c>
      <c r="BI111" s="5">
        <f t="shared" si="162"/>
        <v>2.5983332274301561E-6</v>
      </c>
      <c r="BJ111" s="8">
        <f t="shared" si="163"/>
        <v>0.5010161325827841</v>
      </c>
      <c r="BK111" s="8">
        <f t="shared" si="164"/>
        <v>0.27276417844894768</v>
      </c>
      <c r="BL111" s="8">
        <f t="shared" si="165"/>
        <v>0.21580824681796137</v>
      </c>
      <c r="BM111" s="8">
        <f t="shared" si="166"/>
        <v>0.39424316530363507</v>
      </c>
      <c r="BN111" s="8">
        <f t="shared" si="167"/>
        <v>0.60506736068684341</v>
      </c>
    </row>
    <row r="112" spans="1:66" x14ac:dyDescent="0.25">
      <c r="A112" t="s">
        <v>196</v>
      </c>
      <c r="B112" t="s">
        <v>201</v>
      </c>
      <c r="C112" t="s">
        <v>203</v>
      </c>
      <c r="D112" t="s">
        <v>494</v>
      </c>
      <c r="E112">
        <f>VLOOKUP(A112,home!$A$2:$E$405,3,FALSE)</f>
        <v>1.6</v>
      </c>
      <c r="F112">
        <f>VLOOKUP(B112,home!$B$2:$E$405,3,FALSE)</f>
        <v>1.02</v>
      </c>
      <c r="G112">
        <f>VLOOKUP(C112,away!$B$2:$E$405,4,FALSE)</f>
        <v>1.25</v>
      </c>
      <c r="H112">
        <f>VLOOKUP(A112,away!$A$2:$E$405,3,FALSE)</f>
        <v>1.51111111111111</v>
      </c>
      <c r="I112">
        <f>VLOOKUP(C112,away!$B$2:$E$405,3,FALSE)</f>
        <v>0.94</v>
      </c>
      <c r="J112">
        <f>VLOOKUP(B112,home!$B$2:$E$405,4,FALSE)</f>
        <v>0.9</v>
      </c>
      <c r="K112" s="3">
        <f t="shared" si="112"/>
        <v>2.04</v>
      </c>
      <c r="L112" s="3">
        <f t="shared" si="113"/>
        <v>1.2783999999999991</v>
      </c>
      <c r="M112" s="5">
        <f t="shared" si="114"/>
        <v>3.6210722585167776E-2</v>
      </c>
      <c r="N112" s="5">
        <f t="shared" si="115"/>
        <v>7.386987407374225E-2</v>
      </c>
      <c r="O112" s="5">
        <f t="shared" si="116"/>
        <v>4.6291787752878455E-2</v>
      </c>
      <c r="P112" s="5">
        <f t="shared" si="117"/>
        <v>9.443524701587204E-2</v>
      </c>
      <c r="Q112" s="5">
        <f t="shared" si="118"/>
        <v>7.5347271555217116E-2</v>
      </c>
      <c r="R112" s="5">
        <f t="shared" si="119"/>
        <v>2.95897107316399E-2</v>
      </c>
      <c r="S112" s="5">
        <f t="shared" si="120"/>
        <v>6.1570270090396312E-2</v>
      </c>
      <c r="T112" s="5">
        <f t="shared" si="121"/>
        <v>9.6323951956189507E-2</v>
      </c>
      <c r="U112" s="5">
        <f t="shared" si="122"/>
        <v>6.0363009892545394E-2</v>
      </c>
      <c r="V112" s="5">
        <f t="shared" si="123"/>
        <v>1.7841258210940847E-2</v>
      </c>
      <c r="W112" s="5">
        <f t="shared" si="124"/>
        <v>5.1236144657547646E-2</v>
      </c>
      <c r="X112" s="5">
        <f t="shared" si="125"/>
        <v>6.5500287330208878E-2</v>
      </c>
      <c r="Y112" s="5">
        <f t="shared" si="126"/>
        <v>4.1867783661469496E-2</v>
      </c>
      <c r="Z112" s="5">
        <f t="shared" si="127"/>
        <v>1.2609162066442801E-2</v>
      </c>
      <c r="AA112" s="5">
        <f t="shared" si="128"/>
        <v>2.5722690615543314E-2</v>
      </c>
      <c r="AB112" s="5">
        <f t="shared" si="129"/>
        <v>2.6237144427854187E-2</v>
      </c>
      <c r="AC112" s="5">
        <f t="shared" si="130"/>
        <v>2.9080537233505161E-3</v>
      </c>
      <c r="AD112" s="5">
        <f t="shared" si="131"/>
        <v>2.6130433775349307E-2</v>
      </c>
      <c r="AE112" s="5">
        <f t="shared" si="132"/>
        <v>3.3405146538406531E-2</v>
      </c>
      <c r="AF112" s="5">
        <f t="shared" si="133"/>
        <v>2.1352569667349448E-2</v>
      </c>
      <c r="AG112" s="5">
        <f t="shared" si="134"/>
        <v>9.0990416875798338E-3</v>
      </c>
      <c r="AH112" s="5">
        <f t="shared" si="135"/>
        <v>4.0298881964351205E-3</v>
      </c>
      <c r="AI112" s="5">
        <f t="shared" si="136"/>
        <v>8.220971920727644E-3</v>
      </c>
      <c r="AJ112" s="5">
        <f t="shared" si="137"/>
        <v>8.3853913591421993E-3</v>
      </c>
      <c r="AK112" s="5">
        <f t="shared" si="138"/>
        <v>5.7020661242166964E-3</v>
      </c>
      <c r="AL112" s="5">
        <f t="shared" si="139"/>
        <v>3.0336071980239306E-4</v>
      </c>
      <c r="AM112" s="5">
        <f t="shared" si="140"/>
        <v>1.0661216980342503E-2</v>
      </c>
      <c r="AN112" s="5">
        <f t="shared" si="141"/>
        <v>1.3629299787669849E-2</v>
      </c>
      <c r="AO112" s="5">
        <f t="shared" si="142"/>
        <v>8.7118484242785649E-3</v>
      </c>
      <c r="AP112" s="5">
        <f t="shared" si="143"/>
        <v>3.7124090085325677E-3</v>
      </c>
      <c r="AQ112" s="5">
        <f t="shared" si="144"/>
        <v>1.186485919127009E-3</v>
      </c>
      <c r="AR112" s="5">
        <f t="shared" si="145"/>
        <v>1.0303618140645296E-3</v>
      </c>
      <c r="AS112" s="5">
        <f t="shared" si="146"/>
        <v>2.1019381006916402E-3</v>
      </c>
      <c r="AT112" s="5">
        <f t="shared" si="147"/>
        <v>2.1439768627054736E-3</v>
      </c>
      <c r="AU112" s="5">
        <f t="shared" si="148"/>
        <v>1.4579042666397221E-3</v>
      </c>
      <c r="AV112" s="5">
        <f t="shared" si="149"/>
        <v>7.4353117598625852E-4</v>
      </c>
      <c r="AW112" s="5">
        <f t="shared" si="150"/>
        <v>2.1976259504404847E-5</v>
      </c>
      <c r="AX112" s="5">
        <f t="shared" si="151"/>
        <v>3.6248137733164583E-3</v>
      </c>
      <c r="AY112" s="5">
        <f t="shared" si="152"/>
        <v>4.6339619278077575E-3</v>
      </c>
      <c r="AZ112" s="5">
        <f t="shared" si="153"/>
        <v>2.9620284642547174E-3</v>
      </c>
      <c r="BA112" s="5">
        <f t="shared" si="154"/>
        <v>1.2622190629010756E-3</v>
      </c>
      <c r="BB112" s="5">
        <f t="shared" si="155"/>
        <v>4.0340521250318385E-4</v>
      </c>
      <c r="BC112" s="5">
        <f t="shared" si="156"/>
        <v>1.0314264473281385E-4</v>
      </c>
      <c r="BD112" s="5">
        <f t="shared" si="157"/>
        <v>2.1953575718334885E-4</v>
      </c>
      <c r="BE112" s="5">
        <f t="shared" si="158"/>
        <v>4.4785294465403164E-4</v>
      </c>
      <c r="BF112" s="5">
        <f t="shared" si="159"/>
        <v>4.568100035471124E-4</v>
      </c>
      <c r="BG112" s="5">
        <f t="shared" si="160"/>
        <v>3.1063080241203645E-4</v>
      </c>
      <c r="BH112" s="5">
        <f t="shared" si="161"/>
        <v>1.5842170923013863E-4</v>
      </c>
      <c r="BI112" s="5">
        <f t="shared" si="162"/>
        <v>6.463605736589648E-5</v>
      </c>
      <c r="BJ112" s="8">
        <f t="shared" si="163"/>
        <v>0.54502333610852616</v>
      </c>
      <c r="BK112" s="8">
        <f t="shared" si="164"/>
        <v>0.21790287427333763</v>
      </c>
      <c r="BL112" s="8">
        <f t="shared" si="165"/>
        <v>0.22367826051546308</v>
      </c>
      <c r="BM112" s="8">
        <f t="shared" si="166"/>
        <v>0.6388570335809487</v>
      </c>
      <c r="BN112" s="8">
        <f t="shared" si="167"/>
        <v>0.35574461371451754</v>
      </c>
    </row>
    <row r="113" spans="1:66" x14ac:dyDescent="0.25">
      <c r="A113" t="s">
        <v>196</v>
      </c>
      <c r="B113" t="s">
        <v>204</v>
      </c>
      <c r="C113" t="s">
        <v>304</v>
      </c>
      <c r="D113" t="s">
        <v>494</v>
      </c>
      <c r="E113">
        <f>VLOOKUP(A113,home!$A$2:$E$405,3,FALSE)</f>
        <v>1.6</v>
      </c>
      <c r="F113">
        <f>VLOOKUP(B113,home!$B$2:$E$405,3,FALSE)</f>
        <v>1.06</v>
      </c>
      <c r="G113">
        <f>VLOOKUP(C113,away!$B$2:$E$405,4,FALSE)</f>
        <v>1.31</v>
      </c>
      <c r="H113">
        <f>VLOOKUP(A113,away!$A$2:$E$405,3,FALSE)</f>
        <v>1.51111111111111</v>
      </c>
      <c r="I113">
        <f>VLOOKUP(C113,away!$B$2:$E$405,3,FALSE)</f>
        <v>1.19</v>
      </c>
      <c r="J113">
        <f>VLOOKUP(B113,home!$B$2:$E$405,4,FALSE)</f>
        <v>1.46</v>
      </c>
      <c r="K113" s="3">
        <f t="shared" si="112"/>
        <v>2.2217600000000002</v>
      </c>
      <c r="L113" s="3">
        <f t="shared" si="113"/>
        <v>2.6254044444444422</v>
      </c>
      <c r="M113" s="5">
        <f t="shared" si="114"/>
        <v>7.8506068499907961E-3</v>
      </c>
      <c r="N113" s="5">
        <f t="shared" si="115"/>
        <v>1.7442164275035553E-2</v>
      </c>
      <c r="O113" s="5">
        <f t="shared" si="116"/>
        <v>2.0611018115551816E-2</v>
      </c>
      <c r="P113" s="5">
        <f t="shared" si="117"/>
        <v>4.5792735608408408E-2</v>
      </c>
      <c r="Q113" s="5">
        <f t="shared" si="118"/>
        <v>1.9376151449851504E-2</v>
      </c>
      <c r="R113" s="5">
        <f t="shared" si="119"/>
        <v>2.7056129282547334E-2</v>
      </c>
      <c r="S113" s="5">
        <f t="shared" si="120"/>
        <v>6.6777469390918984E-2</v>
      </c>
      <c r="T113" s="5">
        <f t="shared" si="121"/>
        <v>5.0870234132668751E-2</v>
      </c>
      <c r="U113" s="5">
        <f t="shared" si="122"/>
        <v>6.0112225794792369E-2</v>
      </c>
      <c r="V113" s="5">
        <f t="shared" si="123"/>
        <v>4.3279357731300351E-2</v>
      </c>
      <c r="W113" s="5">
        <f t="shared" si="124"/>
        <v>1.4349719415074024E-2</v>
      </c>
      <c r="X113" s="5">
        <f t="shared" si="125"/>
        <v>3.7673817128866041E-2</v>
      </c>
      <c r="Y113" s="5">
        <f t="shared" si="126"/>
        <v>4.9454503464656047E-2</v>
      </c>
      <c r="Z113" s="5">
        <f t="shared" si="127"/>
        <v>2.367776068928773E-2</v>
      </c>
      <c r="AA113" s="5">
        <f t="shared" si="128"/>
        <v>5.2606301589031908E-2</v>
      </c>
      <c r="AB113" s="5">
        <f t="shared" si="129"/>
        <v>5.8439288309223791E-2</v>
      </c>
      <c r="AC113" s="5">
        <f t="shared" si="130"/>
        <v>1.5778081106983848E-2</v>
      </c>
      <c r="AD113" s="5">
        <f t="shared" si="131"/>
        <v>7.9704081519087165E-3</v>
      </c>
      <c r="AE113" s="5">
        <f t="shared" si="132"/>
        <v>2.0925544986057358E-2</v>
      </c>
      <c r="AF113" s="5">
        <f t="shared" si="133"/>
        <v>2.7469009404408558E-2</v>
      </c>
      <c r="AG113" s="5">
        <f t="shared" si="134"/>
        <v>2.4039086458273469E-2</v>
      </c>
      <c r="AH113" s="5">
        <f t="shared" si="135"/>
        <v>1.554092453703698E-2</v>
      </c>
      <c r="AI113" s="5">
        <f t="shared" si="136"/>
        <v>3.4528204499407286E-2</v>
      </c>
      <c r="AJ113" s="5">
        <f t="shared" si="137"/>
        <v>3.8356691814301583E-2</v>
      </c>
      <c r="AK113" s="5">
        <f t="shared" si="138"/>
        <v>2.8406454535114225E-2</v>
      </c>
      <c r="AL113" s="5">
        <f t="shared" si="139"/>
        <v>3.6813536091976498E-3</v>
      </c>
      <c r="AM113" s="5">
        <f t="shared" si="140"/>
        <v>3.5416668031169433E-3</v>
      </c>
      <c r="AN113" s="5">
        <f t="shared" si="141"/>
        <v>9.2983077656445604E-3</v>
      </c>
      <c r="AO113" s="5">
        <f t="shared" si="142"/>
        <v>1.2205909266867754E-2</v>
      </c>
      <c r="AP113" s="5">
        <f t="shared" si="143"/>
        <v>1.0681816145906735E-2</v>
      </c>
      <c r="AQ113" s="5">
        <f t="shared" si="144"/>
        <v>7.0110218960504882E-3</v>
      </c>
      <c r="AR113" s="5">
        <f t="shared" si="145"/>
        <v>8.1602424700625131E-3</v>
      </c>
      <c r="AS113" s="5">
        <f t="shared" si="146"/>
        <v>1.8130100310286092E-2</v>
      </c>
      <c r="AT113" s="5">
        <f t="shared" si="147"/>
        <v>2.0140365832690622E-2</v>
      </c>
      <c r="AU113" s="5">
        <f t="shared" si="148"/>
        <v>1.4915686397479571E-2</v>
      </c>
      <c r="AV113" s="5">
        <f t="shared" si="149"/>
        <v>8.2847688526160538E-3</v>
      </c>
      <c r="AW113" s="5">
        <f t="shared" si="150"/>
        <v>5.9648344434547109E-4</v>
      </c>
      <c r="AX113" s="5">
        <f t="shared" si="151"/>
        <v>1.3114556060821829E-3</v>
      </c>
      <c r="AY113" s="5">
        <f t="shared" si="152"/>
        <v>3.4431013768997419E-3</v>
      </c>
      <c r="AZ113" s="5">
        <f t="shared" si="153"/>
        <v>4.5197668287926826E-3</v>
      </c>
      <c r="BA113" s="5">
        <f t="shared" si="154"/>
        <v>3.9554053067216233E-3</v>
      </c>
      <c r="BB113" s="5">
        <f t="shared" si="155"/>
        <v>2.5961346679615211E-3</v>
      </c>
      <c r="BC113" s="5">
        <f t="shared" si="156"/>
        <v>1.3631806991284945E-3</v>
      </c>
      <c r="BD113" s="5">
        <f t="shared" si="157"/>
        <v>3.5706561414410643E-3</v>
      </c>
      <c r="BE113" s="5">
        <f t="shared" si="158"/>
        <v>7.9331409888080996E-3</v>
      </c>
      <c r="BF113" s="5">
        <f t="shared" si="159"/>
        <v>8.8127676616471459E-3</v>
      </c>
      <c r="BG113" s="5">
        <f t="shared" si="160"/>
        <v>6.5266182266470541E-3</v>
      </c>
      <c r="BH113" s="5">
        <f t="shared" si="161"/>
        <v>3.62514482780884E-3</v>
      </c>
      <c r="BI113" s="5">
        <f t="shared" si="162"/>
        <v>1.6108403545265142E-3</v>
      </c>
      <c r="BJ113" s="8">
        <f t="shared" si="163"/>
        <v>0.32949840522997281</v>
      </c>
      <c r="BK113" s="8">
        <f t="shared" si="164"/>
        <v>0.18660270567369977</v>
      </c>
      <c r="BL113" s="8">
        <f t="shared" si="165"/>
        <v>0.43736757054102088</v>
      </c>
      <c r="BM113" s="8">
        <f t="shared" si="166"/>
        <v>0.83617101862004128</v>
      </c>
      <c r="BN113" s="8">
        <f t="shared" si="167"/>
        <v>0.13812880558138541</v>
      </c>
    </row>
    <row r="114" spans="1:66" x14ac:dyDescent="0.25">
      <c r="A114" t="s">
        <v>196</v>
      </c>
      <c r="B114" t="s">
        <v>198</v>
      </c>
      <c r="C114" t="s">
        <v>300</v>
      </c>
      <c r="D114" t="s">
        <v>494</v>
      </c>
      <c r="E114">
        <f>VLOOKUP(A114,home!$A$2:$E$405,3,FALSE)</f>
        <v>1.6</v>
      </c>
      <c r="F114">
        <f>VLOOKUP(B114,home!$B$2:$E$405,3,FALSE)</f>
        <v>1.06</v>
      </c>
      <c r="G114">
        <f>VLOOKUP(C114,away!$B$2:$E$405,4,FALSE)</f>
        <v>1.06</v>
      </c>
      <c r="H114">
        <f>VLOOKUP(A114,away!$A$2:$E$405,3,FALSE)</f>
        <v>1.51111111111111</v>
      </c>
      <c r="I114">
        <f>VLOOKUP(C114,away!$B$2:$E$405,3,FALSE)</f>
        <v>0.44</v>
      </c>
      <c r="J114">
        <f>VLOOKUP(B114,home!$B$2:$E$405,4,FALSE)</f>
        <v>0.26</v>
      </c>
      <c r="K114" s="3">
        <f t="shared" si="112"/>
        <v>1.7977600000000002</v>
      </c>
      <c r="L114" s="3">
        <f t="shared" si="113"/>
        <v>0.172871111111111</v>
      </c>
      <c r="M114" s="5">
        <f t="shared" si="114"/>
        <v>0.13936887121065028</v>
      </c>
      <c r="N114" s="5">
        <f t="shared" si="115"/>
        <v>0.2505517819076587</v>
      </c>
      <c r="O114" s="5">
        <f t="shared" si="116"/>
        <v>2.4092851620486449E-2</v>
      </c>
      <c r="P114" s="5">
        <f t="shared" si="117"/>
        <v>4.3313164929245723E-2</v>
      </c>
      <c r="Q114" s="5">
        <f t="shared" si="118"/>
        <v>0.22521598572115634</v>
      </c>
      <c r="R114" s="5">
        <f t="shared" si="119"/>
        <v>2.0824790147343118E-3</v>
      </c>
      <c r="S114" s="5">
        <f t="shared" si="120"/>
        <v>3.3652246730055302E-3</v>
      </c>
      <c r="T114" s="5">
        <f t="shared" si="121"/>
        <v>3.8933337691600407E-2</v>
      </c>
      <c r="U114" s="5">
        <f t="shared" si="122"/>
        <v>3.7437974735287571E-3</v>
      </c>
      <c r="V114" s="5">
        <f t="shared" si="123"/>
        <v>1.1620523452913955E-4</v>
      </c>
      <c r="W114" s="5">
        <f t="shared" si="124"/>
        <v>0.13496143016335535</v>
      </c>
      <c r="X114" s="5">
        <f t="shared" si="125"/>
        <v>2.3330932389483854E-2</v>
      </c>
      <c r="Y114" s="5">
        <f t="shared" si="126"/>
        <v>2.016622102714141E-3</v>
      </c>
      <c r="Z114" s="5">
        <f t="shared" si="127"/>
        <v>1.2000015371423075E-4</v>
      </c>
      <c r="AA114" s="5">
        <f t="shared" si="128"/>
        <v>2.1573147634129549E-4</v>
      </c>
      <c r="AB114" s="5">
        <f t="shared" si="129"/>
        <v>1.9391670945366376E-4</v>
      </c>
      <c r="AC114" s="5">
        <f t="shared" si="130"/>
        <v>2.2571470072013083E-6</v>
      </c>
      <c r="AD114" s="5">
        <f t="shared" si="131"/>
        <v>6.0657065172618457E-2</v>
      </c>
      <c r="AE114" s="5">
        <f t="shared" si="132"/>
        <v>1.0485854253129628E-2</v>
      </c>
      <c r="AF114" s="5">
        <f t="shared" si="133"/>
        <v>9.0635063784384393E-4</v>
      </c>
      <c r="AG114" s="5">
        <f t="shared" si="134"/>
        <v>5.2227280606776496E-5</v>
      </c>
      <c r="AH114" s="5">
        <f t="shared" si="135"/>
        <v>5.186139976520796E-6</v>
      </c>
      <c r="AI114" s="5">
        <f t="shared" si="136"/>
        <v>9.3234350041900283E-6</v>
      </c>
      <c r="AJ114" s="5">
        <f t="shared" si="137"/>
        <v>8.3806492565663354E-6</v>
      </c>
      <c r="AK114" s="5">
        <f t="shared" si="138"/>
        <v>5.0221320024948989E-6</v>
      </c>
      <c r="AL114" s="5">
        <f t="shared" si="139"/>
        <v>2.8059115279680264E-8</v>
      </c>
      <c r="AM114" s="5">
        <f t="shared" si="140"/>
        <v>2.1809369096945301E-2</v>
      </c>
      <c r="AN114" s="5">
        <f t="shared" si="141"/>
        <v>3.770209868421262E-3</v>
      </c>
      <c r="AO114" s="5">
        <f t="shared" si="142"/>
        <v>3.2588018453802962E-4</v>
      </c>
      <c r="AP114" s="5">
        <f t="shared" si="143"/>
        <v>1.8778423196727694E-5</v>
      </c>
      <c r="AQ114" s="5">
        <f t="shared" si="144"/>
        <v>8.1156172073324449E-7</v>
      </c>
      <c r="AR114" s="5">
        <f t="shared" si="145"/>
        <v>1.7930675602378044E-7</v>
      </c>
      <c r="AS114" s="5">
        <f t="shared" si="146"/>
        <v>3.2235051370931162E-7</v>
      </c>
      <c r="AT114" s="5">
        <f t="shared" si="147"/>
        <v>2.8975442976302611E-7</v>
      </c>
      <c r="AU114" s="5">
        <f t="shared" si="148"/>
        <v>1.7363630788359265E-7</v>
      </c>
      <c r="AV114" s="5">
        <f t="shared" si="149"/>
        <v>7.8039102215201903E-8</v>
      </c>
      <c r="AW114" s="5">
        <f t="shared" si="150"/>
        <v>2.422287059992418E-10</v>
      </c>
      <c r="AX114" s="5">
        <f t="shared" si="151"/>
        <v>6.5346685646207351E-3</v>
      </c>
      <c r="AY114" s="5">
        <f t="shared" si="152"/>
        <v>1.1296554155088355E-3</v>
      </c>
      <c r="AZ114" s="5">
        <f t="shared" si="153"/>
        <v>9.7642393425848091E-5</v>
      </c>
      <c r="BA114" s="5">
        <f t="shared" si="154"/>
        <v>5.6265163476915342E-6</v>
      </c>
      <c r="BB114" s="5">
        <f t="shared" si="155"/>
        <v>2.4316553317756645E-7</v>
      </c>
      <c r="BC114" s="5">
        <f t="shared" si="156"/>
        <v>8.4072591808663367E-9</v>
      </c>
      <c r="BD114" s="5">
        <f t="shared" si="157"/>
        <v>5.1661596905932973E-9</v>
      </c>
      <c r="BE114" s="5">
        <f t="shared" si="158"/>
        <v>9.2875152453610077E-9</v>
      </c>
      <c r="BF114" s="5">
        <f t="shared" si="159"/>
        <v>8.3483617037501052E-9</v>
      </c>
      <c r="BG114" s="5">
        <f t="shared" si="160"/>
        <v>5.0027835788445976E-9</v>
      </c>
      <c r="BH114" s="5">
        <f t="shared" si="161"/>
        <v>2.2484510516759171E-9</v>
      </c>
      <c r="BI114" s="5">
        <f t="shared" si="162"/>
        <v>8.0843507253217895E-10</v>
      </c>
      <c r="BJ114" s="8">
        <f t="shared" si="163"/>
        <v>0.78080448091768506</v>
      </c>
      <c r="BK114" s="8">
        <f t="shared" si="164"/>
        <v>0.18729540666906197</v>
      </c>
      <c r="BL114" s="8">
        <f t="shared" si="165"/>
        <v>3.0357762599600192E-2</v>
      </c>
      <c r="BM114" s="8">
        <f t="shared" si="166"/>
        <v>0.31282286076284949</v>
      </c>
      <c r="BN114" s="8">
        <f t="shared" si="167"/>
        <v>0.6846251344039318</v>
      </c>
    </row>
    <row r="115" spans="1:66" x14ac:dyDescent="0.25">
      <c r="A115" t="s">
        <v>32</v>
      </c>
      <c r="B115" t="s">
        <v>308</v>
      </c>
      <c r="C115" t="s">
        <v>311</v>
      </c>
      <c r="D115" t="s">
        <v>494</v>
      </c>
      <c r="E115">
        <f>VLOOKUP(A115,home!$A$2:$E$405,3,FALSE)</f>
        <v>1.26056338028169</v>
      </c>
      <c r="F115">
        <f>VLOOKUP(B115,home!$B$2:$E$405,3,FALSE)</f>
        <v>0.97</v>
      </c>
      <c r="G115">
        <f>VLOOKUP(C115,away!$B$2:$E$405,4,FALSE)</f>
        <v>1.0900000000000001</v>
      </c>
      <c r="H115">
        <f>VLOOKUP(A115,away!$A$2:$E$405,3,FALSE)</f>
        <v>1.12676056338028</v>
      </c>
      <c r="I115">
        <f>VLOOKUP(C115,away!$B$2:$E$405,3,FALSE)</f>
        <v>0.79</v>
      </c>
      <c r="J115">
        <f>VLOOKUP(B115,home!$B$2:$E$405,4,FALSE)</f>
        <v>1.18</v>
      </c>
      <c r="K115" s="3">
        <f t="shared" si="112"/>
        <v>1.3327936619718308</v>
      </c>
      <c r="L115" s="3">
        <f t="shared" si="113"/>
        <v>1.0503661971830971</v>
      </c>
      <c r="M115" s="5">
        <f t="shared" si="114"/>
        <v>9.225859227975429E-2</v>
      </c>
      <c r="N115" s="5">
        <f t="shared" si="115"/>
        <v>0.12296166705289978</v>
      </c>
      <c r="O115" s="5">
        <f t="shared" si="116"/>
        <v>9.6905306730351359E-2</v>
      </c>
      <c r="P115" s="5">
        <f t="shared" si="117"/>
        <v>0.12915477862164848</v>
      </c>
      <c r="Q115" s="5">
        <f t="shared" si="118"/>
        <v>8.194126525679768E-2</v>
      </c>
      <c r="R115" s="5">
        <f t="shared" si="119"/>
        <v>5.0893029258610369E-2</v>
      </c>
      <c r="S115" s="5">
        <f t="shared" si="120"/>
        <v>4.5201634960529272E-2</v>
      </c>
      <c r="T115" s="5">
        <f t="shared" si="121"/>
        <v>8.6068335180154013E-2</v>
      </c>
      <c r="U115" s="5">
        <f t="shared" si="122"/>
        <v>6.7829906834422832E-2</v>
      </c>
      <c r="V115" s="5">
        <f t="shared" si="123"/>
        <v>7.0309707293666566E-3</v>
      </c>
      <c r="W115" s="5">
        <f t="shared" si="124"/>
        <v>3.6403599662737512E-2</v>
      </c>
      <c r="X115" s="5">
        <f t="shared" si="125"/>
        <v>3.8237110541525475E-2</v>
      </c>
      <c r="Y115" s="5">
        <f t="shared" si="126"/>
        <v>2.0081484195385912E-2</v>
      </c>
      <c r="Z115" s="5">
        <f t="shared" si="127"/>
        <v>1.7818772535164892E-2</v>
      </c>
      <c r="AA115" s="5">
        <f t="shared" si="128"/>
        <v>2.3748747098985494E-2</v>
      </c>
      <c r="AB115" s="5">
        <f t="shared" si="129"/>
        <v>1.5826089806649887E-2</v>
      </c>
      <c r="AC115" s="5">
        <f t="shared" si="130"/>
        <v>6.1517540372626849E-4</v>
      </c>
      <c r="AD115" s="5">
        <f t="shared" si="131"/>
        <v>1.2129621725864107E-2</v>
      </c>
      <c r="AE115" s="5">
        <f t="shared" si="132"/>
        <v>1.2740544645465356E-2</v>
      </c>
      <c r="AF115" s="5">
        <f t="shared" si="133"/>
        <v>6.6911187146494579E-3</v>
      </c>
      <c r="AG115" s="5">
        <f t="shared" si="134"/>
        <v>2.3427083064023347E-3</v>
      </c>
      <c r="AH115" s="5">
        <f t="shared" si="135"/>
        <v>4.6790590865579389E-3</v>
      </c>
      <c r="AI115" s="5">
        <f t="shared" si="136"/>
        <v>6.2362202945561249E-3</v>
      </c>
      <c r="AJ115" s="5">
        <f t="shared" si="137"/>
        <v>4.1557974416222545E-3</v>
      </c>
      <c r="AK115" s="5">
        <f t="shared" si="138"/>
        <v>1.84627349687763E-3</v>
      </c>
      <c r="AL115" s="5">
        <f t="shared" si="139"/>
        <v>3.4447888752009511E-5</v>
      </c>
      <c r="AM115" s="5">
        <f t="shared" si="140"/>
        <v>3.2332565916695015E-3</v>
      </c>
      <c r="AN115" s="5">
        <f t="shared" si="141"/>
        <v>3.3961034307090762E-3</v>
      </c>
      <c r="AO115" s="5">
        <f t="shared" si="142"/>
        <v>1.7835761228771809E-3</v>
      </c>
      <c r="AP115" s="5">
        <f t="shared" si="143"/>
        <v>6.2446935652435897E-4</v>
      </c>
      <c r="AQ115" s="5">
        <f t="shared" si="144"/>
        <v>1.6398037581746662E-4</v>
      </c>
      <c r="AR115" s="5">
        <f t="shared" si="145"/>
        <v>9.82945099828576E-4</v>
      </c>
      <c r="AS115" s="5">
        <f t="shared" si="146"/>
        <v>1.3100629991177944E-3</v>
      </c>
      <c r="AT115" s="5">
        <f t="shared" si="147"/>
        <v>8.7302183100400256E-4</v>
      </c>
      <c r="AU115" s="5">
        <f t="shared" si="148"/>
        <v>3.8785265437505913E-4</v>
      </c>
      <c r="AV115" s="5">
        <f t="shared" si="149"/>
        <v>1.2923188988250747E-4</v>
      </c>
      <c r="AW115" s="5">
        <f t="shared" si="150"/>
        <v>1.3395649168185604E-6</v>
      </c>
      <c r="AX115" s="5">
        <f t="shared" si="151"/>
        <v>7.1821064881762489E-4</v>
      </c>
      <c r="AY115" s="5">
        <f t="shared" si="152"/>
        <v>7.5438418797497356E-4</v>
      </c>
      <c r="AZ115" s="5">
        <f t="shared" si="153"/>
        <v>3.9618982536916583E-4</v>
      </c>
      <c r="BA115" s="5">
        <f t="shared" si="154"/>
        <v>1.3871480007854867E-4</v>
      </c>
      <c r="BB115" s="5">
        <f t="shared" si="155"/>
        <v>3.6425334262879682E-5</v>
      </c>
      <c r="BC115" s="5">
        <f t="shared" si="156"/>
        <v>7.6519879661648228E-6</v>
      </c>
      <c r="BD115" s="5">
        <f t="shared" si="157"/>
        <v>1.7207538442445011E-4</v>
      </c>
      <c r="BE115" s="5">
        <f t="shared" si="158"/>
        <v>2.2934098174227336E-4</v>
      </c>
      <c r="BF115" s="5">
        <f t="shared" si="159"/>
        <v>1.5283210344824968E-4</v>
      </c>
      <c r="BG115" s="5">
        <f t="shared" si="160"/>
        <v>6.7897886273883456E-5</v>
      </c>
      <c r="BH115" s="5">
        <f t="shared" si="161"/>
        <v>2.2623468121779008E-5</v>
      </c>
      <c r="BI115" s="5">
        <f t="shared" si="162"/>
        <v>6.0304829849057664E-6</v>
      </c>
      <c r="BJ115" s="8">
        <f t="shared" si="163"/>
        <v>0.43085041794394852</v>
      </c>
      <c r="BK115" s="8">
        <f t="shared" si="164"/>
        <v>0.27504998407175191</v>
      </c>
      <c r="BL115" s="8">
        <f t="shared" si="165"/>
        <v>0.27645434482983733</v>
      </c>
      <c r="BM115" s="8">
        <f t="shared" si="166"/>
        <v>0.42530583555758256</v>
      </c>
      <c r="BN115" s="8">
        <f t="shared" si="167"/>
        <v>0.574114639200062</v>
      </c>
    </row>
    <row r="116" spans="1:66" x14ac:dyDescent="0.25">
      <c r="A116" t="s">
        <v>32</v>
      </c>
      <c r="B116" t="s">
        <v>211</v>
      </c>
      <c r="C116" t="s">
        <v>210</v>
      </c>
      <c r="D116" t="s">
        <v>494</v>
      </c>
      <c r="E116">
        <f>VLOOKUP(A116,home!$A$2:$E$405,3,FALSE)</f>
        <v>1.26056338028169</v>
      </c>
      <c r="F116">
        <f>VLOOKUP(B116,home!$B$2:$E$405,3,FALSE)</f>
        <v>0.88</v>
      </c>
      <c r="G116">
        <f>VLOOKUP(C116,away!$B$2:$E$405,4,FALSE)</f>
        <v>1.36</v>
      </c>
      <c r="H116">
        <f>VLOOKUP(A116,away!$A$2:$E$405,3,FALSE)</f>
        <v>1.12676056338028</v>
      </c>
      <c r="I116">
        <f>VLOOKUP(C116,away!$B$2:$E$405,3,FALSE)</f>
        <v>0.34</v>
      </c>
      <c r="J116">
        <f>VLOOKUP(B116,home!$B$2:$E$405,4,FALSE)</f>
        <v>0.79</v>
      </c>
      <c r="K116" s="3">
        <f t="shared" si="112"/>
        <v>1.5086422535211268</v>
      </c>
      <c r="L116" s="3">
        <f t="shared" si="113"/>
        <v>0.30264788732394321</v>
      </c>
      <c r="M116" s="5">
        <f t="shared" si="114"/>
        <v>0.163443136055958</v>
      </c>
      <c r="N116" s="5">
        <f t="shared" si="115"/>
        <v>0.24657722110202057</v>
      </c>
      <c r="O116" s="5">
        <f t="shared" si="116"/>
        <v>4.9465719824935493E-2</v>
      </c>
      <c r="P116" s="5">
        <f t="shared" si="117"/>
        <v>7.4626075028735347E-2</v>
      </c>
      <c r="Q116" s="5">
        <f t="shared" si="118"/>
        <v>0.18599840725516481</v>
      </c>
      <c r="R116" s="5">
        <f t="shared" si="119"/>
        <v>7.4853477999874077E-3</v>
      </c>
      <c r="S116" s="5">
        <f t="shared" si="120"/>
        <v>8.518331219929242E-3</v>
      </c>
      <c r="T116" s="5">
        <f t="shared" si="121"/>
        <v>5.6292025001394012E-2</v>
      </c>
      <c r="U116" s="5">
        <f t="shared" si="122"/>
        <v>1.129271197336241E-2</v>
      </c>
      <c r="V116" s="5">
        <f t="shared" si="123"/>
        <v>4.3215140281124191E-4</v>
      </c>
      <c r="W116" s="5">
        <f t="shared" si="124"/>
        <v>9.3535018757590668E-2</v>
      </c>
      <c r="X116" s="5">
        <f t="shared" si="125"/>
        <v>2.8308175817790212E-2</v>
      </c>
      <c r="Y116" s="5">
        <f t="shared" si="126"/>
        <v>4.2837048026244723E-3</v>
      </c>
      <c r="Z116" s="5">
        <f t="shared" si="127"/>
        <v>7.5514156585037185E-4</v>
      </c>
      <c r="AA116" s="5">
        <f t="shared" si="128"/>
        <v>1.1392384736319773E-3</v>
      </c>
      <c r="AB116" s="5">
        <f t="shared" si="129"/>
        <v>8.5935164907905781E-4</v>
      </c>
      <c r="AC116" s="5">
        <f t="shared" si="130"/>
        <v>1.2332180088815279E-5</v>
      </c>
      <c r="AD116" s="5">
        <f t="shared" si="131"/>
        <v>3.5277720370398127E-2</v>
      </c>
      <c r="AE116" s="5">
        <f t="shared" si="132"/>
        <v>1.0676727539705829E-2</v>
      </c>
      <c r="AF116" s="5">
        <f t="shared" si="133"/>
        <v>1.6156445167126651E-3</v>
      </c>
      <c r="AG116" s="5">
        <f t="shared" si="134"/>
        <v>1.6299046654986714E-4</v>
      </c>
      <c r="AH116" s="5">
        <f t="shared" si="135"/>
        <v>5.7135499883777344E-5</v>
      </c>
      <c r="AI116" s="5">
        <f t="shared" si="136"/>
        <v>8.6197029300717914E-5</v>
      </c>
      <c r="AJ116" s="5">
        <f t="shared" si="137"/>
        <v>6.5020240265530857E-5</v>
      </c>
      <c r="AK116" s="5">
        <f t="shared" si="138"/>
        <v>3.2697427266225183E-5</v>
      </c>
      <c r="AL116" s="5">
        <f t="shared" si="139"/>
        <v>2.2522871716331271E-7</v>
      </c>
      <c r="AM116" s="5">
        <f t="shared" si="140"/>
        <v>1.0644291911737118E-2</v>
      </c>
      <c r="AN116" s="5">
        <f t="shared" si="141"/>
        <v>3.2214724591465749E-3</v>
      </c>
      <c r="AO116" s="5">
        <f t="shared" si="142"/>
        <v>4.8748591691648925E-4</v>
      </c>
      <c r="AP116" s="5">
        <f t="shared" si="143"/>
        <v>4.9178860951650266E-5</v>
      </c>
      <c r="AQ116" s="5">
        <f t="shared" si="144"/>
        <v>3.7209695920037302E-6</v>
      </c>
      <c r="AR116" s="5">
        <f t="shared" si="145"/>
        <v>3.4583876662045222E-6</v>
      </c>
      <c r="AS116" s="5">
        <f t="shared" si="146"/>
        <v>5.21746976229246E-6</v>
      </c>
      <c r="AT116" s="5">
        <f t="shared" si="147"/>
        <v>3.9356476699316186E-6</v>
      </c>
      <c r="AU116" s="5">
        <f t="shared" si="148"/>
        <v>1.979161456610269E-6</v>
      </c>
      <c r="AV116" s="5">
        <f t="shared" si="149"/>
        <v>7.4646164999566836E-7</v>
      </c>
      <c r="AW116" s="5">
        <f t="shared" si="150"/>
        <v>2.8565720081353693E-9</v>
      </c>
      <c r="AX116" s="5">
        <f t="shared" si="151"/>
        <v>2.6764047561432954E-3</v>
      </c>
      <c r="AY116" s="5">
        <f t="shared" si="152"/>
        <v>8.1000824507052168E-4</v>
      </c>
      <c r="AZ116" s="5">
        <f t="shared" si="153"/>
        <v>1.2257364204278407E-4</v>
      </c>
      <c r="BA116" s="5">
        <f t="shared" si="154"/>
        <v>1.2365551268616623E-5</v>
      </c>
      <c r="BB116" s="5">
        <f t="shared" si="155"/>
        <v>9.3560199176068165E-7</v>
      </c>
      <c r="BC116" s="5">
        <f t="shared" si="156"/>
        <v>5.6631593236488707E-8</v>
      </c>
      <c r="BD116" s="5">
        <f t="shared" si="157"/>
        <v>1.7444562012066349E-7</v>
      </c>
      <c r="BE116" s="5">
        <f t="shared" si="158"/>
        <v>2.631760334557282E-7</v>
      </c>
      <c r="BF116" s="5">
        <f t="shared" si="159"/>
        <v>1.985192420927007E-7</v>
      </c>
      <c r="BG116" s="5">
        <f t="shared" si="160"/>
        <v>9.9831505586012658E-8</v>
      </c>
      <c r="BH116" s="5">
        <f t="shared" si="161"/>
        <v>3.765250688992229E-8</v>
      </c>
      <c r="BI116" s="5">
        <f t="shared" si="162"/>
        <v>1.1360832569026422E-8</v>
      </c>
      <c r="BJ116" s="8">
        <f t="shared" si="163"/>
        <v>0.68075613017640535</v>
      </c>
      <c r="BK116" s="8">
        <f t="shared" si="164"/>
        <v>0.24784225936131035</v>
      </c>
      <c r="BL116" s="8">
        <f t="shared" si="165"/>
        <v>7.0499542031658327E-2</v>
      </c>
      <c r="BM116" s="8">
        <f t="shared" si="166"/>
        <v>0.27144716067992419</v>
      </c>
      <c r="BN116" s="8">
        <f t="shared" si="167"/>
        <v>0.72759590706680166</v>
      </c>
    </row>
    <row r="117" spans="1:66" x14ac:dyDescent="0.25">
      <c r="A117" t="s">
        <v>32</v>
      </c>
      <c r="B117" t="s">
        <v>330</v>
      </c>
      <c r="C117" t="s">
        <v>212</v>
      </c>
      <c r="D117" t="s">
        <v>494</v>
      </c>
      <c r="E117">
        <f>VLOOKUP(A117,home!$A$2:$E$405,3,FALSE)</f>
        <v>1.26056338028169</v>
      </c>
      <c r="F117">
        <f>VLOOKUP(B117,home!$B$2:$E$405,3,FALSE)</f>
        <v>0.69</v>
      </c>
      <c r="G117">
        <f>VLOOKUP(C117,away!$B$2:$E$405,4,FALSE)</f>
        <v>1.23</v>
      </c>
      <c r="H117">
        <f>VLOOKUP(A117,away!$A$2:$E$405,3,FALSE)</f>
        <v>1.12676056338028</v>
      </c>
      <c r="I117">
        <f>VLOOKUP(C117,away!$B$2:$E$405,3,FALSE)</f>
        <v>0.97</v>
      </c>
      <c r="J117">
        <f>VLOOKUP(B117,home!$B$2:$E$405,4,FALSE)</f>
        <v>0.78</v>
      </c>
      <c r="K117" s="3">
        <f t="shared" si="112"/>
        <v>1.0698401408450702</v>
      </c>
      <c r="L117" s="3">
        <f t="shared" si="113"/>
        <v>0.85250704225351981</v>
      </c>
      <c r="M117" s="5">
        <f t="shared" si="114"/>
        <v>0.1462632522794777</v>
      </c>
      <c r="N117" s="5">
        <f t="shared" si="115"/>
        <v>0.15647829841913444</v>
      </c>
      <c r="O117" s="5">
        <f t="shared" si="116"/>
        <v>0.12469045259115791</v>
      </c>
      <c r="P117" s="5">
        <f t="shared" si="117"/>
        <v>0.1333988513621599</v>
      </c>
      <c r="Q117" s="5">
        <f t="shared" si="118"/>
        <v>8.3703382409961835E-2</v>
      </c>
      <c r="R117" s="5">
        <f t="shared" si="119"/>
        <v>5.3149744467870387E-2</v>
      </c>
      <c r="S117" s="5">
        <f t="shared" si="120"/>
        <v>3.0416480673390062E-2</v>
      </c>
      <c r="T117" s="5">
        <f t="shared" si="121"/>
        <v>7.1357722964931855E-2</v>
      </c>
      <c r="U117" s="5">
        <f t="shared" si="122"/>
        <v>5.6861730107385933E-2</v>
      </c>
      <c r="V117" s="5">
        <f t="shared" si="123"/>
        <v>3.0823596958634829E-3</v>
      </c>
      <c r="W117" s="5">
        <f t="shared" si="124"/>
        <v>2.9849746142227452E-2</v>
      </c>
      <c r="X117" s="5">
        <f t="shared" si="125"/>
        <v>2.5447118795728738E-2</v>
      </c>
      <c r="Y117" s="5">
        <f t="shared" si="126"/>
        <v>1.0846923989210328E-2</v>
      </c>
      <c r="Z117" s="5">
        <f t="shared" si="127"/>
        <v>1.5103510484278189E-2</v>
      </c>
      <c r="AA117" s="5">
        <f t="shared" si="128"/>
        <v>1.6158341783755168E-2</v>
      </c>
      <c r="AB117" s="5">
        <f t="shared" si="129"/>
        <v>8.6434213248777047E-3</v>
      </c>
      <c r="AC117" s="5">
        <f t="shared" si="130"/>
        <v>1.7570341341084178E-4</v>
      </c>
      <c r="AD117" s="5">
        <f t="shared" si="131"/>
        <v>7.9836141542475505E-3</v>
      </c>
      <c r="AE117" s="5">
        <f t="shared" si="132"/>
        <v>6.8060872891309143E-3</v>
      </c>
      <c r="AF117" s="5">
        <f t="shared" si="133"/>
        <v>2.9011186720881363E-3</v>
      </c>
      <c r="AG117" s="5">
        <f t="shared" si="134"/>
        <v>8.2440803278943881E-4</v>
      </c>
      <c r="AH117" s="5">
        <f t="shared" si="135"/>
        <v>3.2189622626492558E-3</v>
      </c>
      <c r="AI117" s="5">
        <f t="shared" si="136"/>
        <v>3.4437750404476448E-3</v>
      </c>
      <c r="AJ117" s="5">
        <f t="shared" si="137"/>
        <v>1.8421443871556224E-3</v>
      </c>
      <c r="AK117" s="5">
        <f t="shared" si="138"/>
        <v>6.5693333687050898E-4</v>
      </c>
      <c r="AL117" s="5">
        <f t="shared" si="139"/>
        <v>6.4099856017506933E-6</v>
      </c>
      <c r="AM117" s="5">
        <f t="shared" si="140"/>
        <v>1.7082381782465793E-3</v>
      </c>
      <c r="AN117" s="5">
        <f t="shared" si="141"/>
        <v>1.4562850768015322E-3</v>
      </c>
      <c r="AO117" s="5">
        <f t="shared" si="142"/>
        <v>6.2074664175100708E-4</v>
      </c>
      <c r="AP117" s="5">
        <f t="shared" si="143"/>
        <v>1.7639696118265213E-4</v>
      </c>
      <c r="AQ117" s="5">
        <f t="shared" si="144"/>
        <v>3.7594912910082923E-5</v>
      </c>
      <c r="AR117" s="5">
        <f t="shared" si="145"/>
        <v>5.4883759953136308E-4</v>
      </c>
      <c r="AS117" s="5">
        <f t="shared" si="146"/>
        <v>5.8716849478370359E-4</v>
      </c>
      <c r="AT117" s="5">
        <f t="shared" si="147"/>
        <v>3.1408821257959262E-4</v>
      </c>
      <c r="AU117" s="5">
        <f t="shared" si="148"/>
        <v>1.1200805919464258E-4</v>
      </c>
      <c r="AV117" s="5">
        <f t="shared" si="149"/>
        <v>2.9957679456144839E-5</v>
      </c>
      <c r="AW117" s="5">
        <f t="shared" si="150"/>
        <v>1.6239453770194714E-7</v>
      </c>
      <c r="AX117" s="5">
        <f t="shared" si="151"/>
        <v>3.0459029553537437E-4</v>
      </c>
      <c r="AY117" s="5">
        <f t="shared" si="152"/>
        <v>2.5966537194598743E-4</v>
      </c>
      <c r="AZ117" s="5">
        <f t="shared" si="153"/>
        <v>1.1068327910666693E-4</v>
      </c>
      <c r="BA117" s="5">
        <f t="shared" si="154"/>
        <v>3.145275829938182E-5</v>
      </c>
      <c r="BB117" s="5">
        <f t="shared" si="155"/>
        <v>6.7034244871302089E-6</v>
      </c>
      <c r="BC117" s="5">
        <f t="shared" si="156"/>
        <v>1.1429433164986387E-6</v>
      </c>
      <c r="BD117" s="5">
        <f t="shared" si="157"/>
        <v>7.7981319775667328E-5</v>
      </c>
      <c r="BE117" s="5">
        <f t="shared" si="158"/>
        <v>8.3427546132084379E-5</v>
      </c>
      <c r="BF117" s="5">
        <f t="shared" si="159"/>
        <v>4.4627068852153869E-5</v>
      </c>
      <c r="BG117" s="5">
        <f t="shared" si="160"/>
        <v>1.5914609875430316E-5</v>
      </c>
      <c r="BH117" s="5">
        <f t="shared" si="161"/>
        <v>4.2565221176561773E-6</v>
      </c>
      <c r="BI117" s="5">
        <f t="shared" si="162"/>
        <v>9.1075964437268842E-7</v>
      </c>
      <c r="BJ117" s="8">
        <f t="shared" si="163"/>
        <v>0.4009119207130335</v>
      </c>
      <c r="BK117" s="8">
        <f t="shared" si="164"/>
        <v>0.3136027227818497</v>
      </c>
      <c r="BL117" s="8">
        <f t="shared" si="165"/>
        <v>0.27048468317411295</v>
      </c>
      <c r="BM117" s="8">
        <f t="shared" si="166"/>
        <v>0.30215935264610388</v>
      </c>
      <c r="BN117" s="8">
        <f t="shared" si="167"/>
        <v>0.69768398152976219</v>
      </c>
    </row>
    <row r="118" spans="1:66" x14ac:dyDescent="0.25">
      <c r="A118" t="s">
        <v>213</v>
      </c>
      <c r="B118" t="s">
        <v>214</v>
      </c>
      <c r="C118" t="s">
        <v>223</v>
      </c>
      <c r="D118" t="s">
        <v>494</v>
      </c>
      <c r="E118">
        <f>VLOOKUP(A118,home!$A$2:$E$405,3,FALSE)</f>
        <v>1.2666666666666699</v>
      </c>
      <c r="F118">
        <f>VLOOKUP(B118,home!$B$2:$E$405,3,FALSE)</f>
        <v>1.58</v>
      </c>
      <c r="G118">
        <f>VLOOKUP(C118,away!$B$2:$E$405,4,FALSE)</f>
        <v>0.79</v>
      </c>
      <c r="H118">
        <f>VLOOKUP(A118,away!$A$2:$E$405,3,FALSE)</f>
        <v>1.2</v>
      </c>
      <c r="I118">
        <f>VLOOKUP(C118,away!$B$2:$E$405,3,FALSE)</f>
        <v>0.91</v>
      </c>
      <c r="J118">
        <f>VLOOKUP(B118,home!$B$2:$E$405,4,FALSE)</f>
        <v>0.57999999999999996</v>
      </c>
      <c r="K118" s="3">
        <f t="shared" si="112"/>
        <v>1.5810533333333374</v>
      </c>
      <c r="L118" s="3">
        <f t="shared" si="113"/>
        <v>0.63336000000000003</v>
      </c>
      <c r="M118" s="5">
        <f t="shared" si="114"/>
        <v>0.10921756976460355</v>
      </c>
      <c r="N118" s="5">
        <f t="shared" si="115"/>
        <v>0.17267880273489278</v>
      </c>
      <c r="O118" s="5">
        <f t="shared" si="116"/>
        <v>6.9174039986109312E-2</v>
      </c>
      <c r="P118" s="5">
        <f t="shared" si="117"/>
        <v>0.10936784650017171</v>
      </c>
      <c r="Q118" s="5">
        <f t="shared" si="118"/>
        <v>0.13650719833000602</v>
      </c>
      <c r="R118" s="5">
        <f t="shared" si="119"/>
        <v>2.1906034982801099E-2</v>
      </c>
      <c r="S118" s="5">
        <f t="shared" si="120"/>
        <v>2.7379582501847792E-2</v>
      </c>
      <c r="T118" s="5">
        <f t="shared" si="121"/>
        <v>8.6458199134292632E-2</v>
      </c>
      <c r="U118" s="5">
        <f t="shared" si="122"/>
        <v>3.4634609629674379E-2</v>
      </c>
      <c r="V118" s="5">
        <f t="shared" si="123"/>
        <v>3.0463616825213095E-3</v>
      </c>
      <c r="W118" s="5">
        <f t="shared" si="124"/>
        <v>7.1941720314550345E-2</v>
      </c>
      <c r="X118" s="5">
        <f t="shared" si="125"/>
        <v>4.5565007978423611E-2</v>
      </c>
      <c r="Y118" s="5">
        <f t="shared" si="126"/>
        <v>1.4429526726607189E-2</v>
      </c>
      <c r="Z118" s="5">
        <f t="shared" si="127"/>
        <v>4.6248021055689675E-3</v>
      </c>
      <c r="AA118" s="5">
        <f t="shared" si="128"/>
        <v>7.3120587850168534E-3</v>
      </c>
      <c r="AB118" s="5">
        <f t="shared" si="129"/>
        <v>5.780377457790105E-3</v>
      </c>
      <c r="AC118" s="5">
        <f t="shared" si="130"/>
        <v>1.9065958068610484E-4</v>
      </c>
      <c r="AD118" s="5">
        <f t="shared" si="131"/>
        <v>2.8435924177263629E-2</v>
      </c>
      <c r="AE118" s="5">
        <f t="shared" si="132"/>
        <v>1.8010176936911697E-2</v>
      </c>
      <c r="AF118" s="5">
        <f t="shared" si="133"/>
        <v>5.7034628323811955E-3</v>
      </c>
      <c r="AG118" s="5">
        <f t="shared" si="134"/>
        <v>1.204115073172318E-3</v>
      </c>
      <c r="AH118" s="5">
        <f t="shared" si="135"/>
        <v>7.3229116539579031E-4</v>
      </c>
      <c r="AI118" s="5">
        <f t="shared" si="136"/>
        <v>1.1577913880195688E-3</v>
      </c>
      <c r="AJ118" s="5">
        <f t="shared" si="137"/>
        <v>9.152649666664853E-4</v>
      </c>
      <c r="AK118" s="5">
        <f t="shared" si="138"/>
        <v>4.8236090881042414E-4</v>
      </c>
      <c r="AL118" s="5">
        <f t="shared" si="139"/>
        <v>7.6368766670810761E-6</v>
      </c>
      <c r="AM118" s="5">
        <f t="shared" si="140"/>
        <v>8.9917425413753409E-3</v>
      </c>
      <c r="AN118" s="5">
        <f t="shared" si="141"/>
        <v>5.6950100560054862E-3</v>
      </c>
      <c r="AO118" s="5">
        <f t="shared" si="142"/>
        <v>1.8034957845358174E-3</v>
      </c>
      <c r="AP118" s="5">
        <f t="shared" si="143"/>
        <v>3.8075403003120172E-4</v>
      </c>
      <c r="AQ118" s="5">
        <f t="shared" si="144"/>
        <v>6.0288593115140487E-5</v>
      </c>
      <c r="AR118" s="5">
        <f t="shared" si="145"/>
        <v>9.276078650301556E-5</v>
      </c>
      <c r="AS118" s="5">
        <f t="shared" si="146"/>
        <v>1.4665975070321481E-4</v>
      </c>
      <c r="AT118" s="5">
        <f t="shared" si="147"/>
        <v>1.1593844385757704E-4</v>
      </c>
      <c r="AU118" s="5">
        <f t="shared" si="148"/>
        <v>6.1101621040834058E-5</v>
      </c>
      <c r="AV118" s="5">
        <f t="shared" si="149"/>
        <v>2.4151230404670274E-5</v>
      </c>
      <c r="AW118" s="5">
        <f t="shared" si="150"/>
        <v>2.1242734847369157E-7</v>
      </c>
      <c r="AX118" s="5">
        <f t="shared" si="151"/>
        <v>2.3694040862527756E-3</v>
      </c>
      <c r="AY118" s="5">
        <f t="shared" si="152"/>
        <v>1.5006857720690583E-3</v>
      </c>
      <c r="AZ118" s="5">
        <f t="shared" si="153"/>
        <v>4.7523717029882939E-4</v>
      </c>
      <c r="BA118" s="5">
        <f t="shared" si="154"/>
        <v>1.0033207139348886E-4</v>
      </c>
      <c r="BB118" s="5">
        <f t="shared" si="155"/>
        <v>1.5886580184445026E-5</v>
      </c>
      <c r="BC118" s="5">
        <f t="shared" si="156"/>
        <v>2.0123848851240206E-6</v>
      </c>
      <c r="BD118" s="5">
        <f t="shared" si="157"/>
        <v>9.7918286232583215E-6</v>
      </c>
      <c r="BE118" s="5">
        <f t="shared" si="158"/>
        <v>1.5481403284231354E-5</v>
      </c>
      <c r="BF118" s="5">
        <f t="shared" si="159"/>
        <v>1.223846213360583E-5</v>
      </c>
      <c r="BG118" s="5">
        <f t="shared" si="160"/>
        <v>6.4498871170704414E-6</v>
      </c>
      <c r="BH118" s="5">
        <f t="shared" si="161"/>
        <v>2.5494038815169934E-6</v>
      </c>
      <c r="BI118" s="5">
        <f t="shared" si="162"/>
        <v>8.0614870097707828E-7</v>
      </c>
      <c r="BJ118" s="8">
        <f t="shared" si="163"/>
        <v>0.60232898330864826</v>
      </c>
      <c r="BK118" s="8">
        <f t="shared" si="164"/>
        <v>0.25071034267856662</v>
      </c>
      <c r="BL118" s="8">
        <f t="shared" si="165"/>
        <v>0.14258275823653405</v>
      </c>
      <c r="BM118" s="8">
        <f t="shared" si="166"/>
        <v>0.37989492068601272</v>
      </c>
      <c r="BN118" s="8">
        <f t="shared" si="167"/>
        <v>0.61885149229858449</v>
      </c>
    </row>
    <row r="119" spans="1:66" x14ac:dyDescent="0.25">
      <c r="A119" t="s">
        <v>213</v>
      </c>
      <c r="B119" t="s">
        <v>217</v>
      </c>
      <c r="C119" t="s">
        <v>218</v>
      </c>
      <c r="D119" t="s">
        <v>494</v>
      </c>
      <c r="E119">
        <f>VLOOKUP(A119,home!$A$2:$E$405,3,FALSE)</f>
        <v>1.2666666666666699</v>
      </c>
      <c r="F119">
        <f>VLOOKUP(B119,home!$B$2:$E$405,3,FALSE)</f>
        <v>0.85</v>
      </c>
      <c r="G119">
        <f>VLOOKUP(C119,away!$B$2:$E$405,4,FALSE)</f>
        <v>0.49</v>
      </c>
      <c r="H119">
        <f>VLOOKUP(A119,away!$A$2:$E$405,3,FALSE)</f>
        <v>1.2</v>
      </c>
      <c r="I119">
        <f>VLOOKUP(C119,away!$B$2:$E$405,3,FALSE)</f>
        <v>1.21</v>
      </c>
      <c r="J119">
        <f>VLOOKUP(B119,home!$B$2:$E$405,4,FALSE)</f>
        <v>1.19</v>
      </c>
      <c r="K119" s="3">
        <f t="shared" si="112"/>
        <v>0.52756666666666796</v>
      </c>
      <c r="L119" s="3">
        <f t="shared" si="113"/>
        <v>1.7278799999999999</v>
      </c>
      <c r="M119" s="5">
        <f t="shared" si="114"/>
        <v>0.10482671068024572</v>
      </c>
      <c r="N119" s="5">
        <f t="shared" si="115"/>
        <v>5.5303078331208434E-2</v>
      </c>
      <c r="O119" s="5">
        <f t="shared" si="116"/>
        <v>0.18112797685018298</v>
      </c>
      <c r="P119" s="5">
        <f t="shared" si="117"/>
        <v>9.5557082986928429E-2</v>
      </c>
      <c r="Q119" s="5">
        <f t="shared" si="118"/>
        <v>1.4588030345800631E-2</v>
      </c>
      <c r="R119" s="5">
        <f t="shared" si="119"/>
        <v>0.1564837043199471</v>
      </c>
      <c r="S119" s="5">
        <f t="shared" si="120"/>
        <v>2.1776787733098889E-2</v>
      </c>
      <c r="T119" s="5">
        <f t="shared" si="121"/>
        <v>2.5206365873901994E-2</v>
      </c>
      <c r="U119" s="5">
        <f t="shared" si="122"/>
        <v>8.2555586275726955E-2</v>
      </c>
      <c r="V119" s="5">
        <f t="shared" si="123"/>
        <v>2.2056786217270435E-3</v>
      </c>
      <c r="W119" s="5">
        <f t="shared" si="124"/>
        <v>2.5653861809220796E-3</v>
      </c>
      <c r="X119" s="5">
        <f t="shared" si="125"/>
        <v>4.4326794742916426E-3</v>
      </c>
      <c r="Y119" s="5">
        <f t="shared" si="126"/>
        <v>3.8295691050195223E-3</v>
      </c>
      <c r="Z119" s="5">
        <f t="shared" si="127"/>
        <v>9.0128354340116706E-2</v>
      </c>
      <c r="AA119" s="5">
        <f t="shared" si="128"/>
        <v>4.7548715471367686E-2</v>
      </c>
      <c r="AB119" s="5">
        <f t="shared" si="129"/>
        <v>1.2542558662755634E-2</v>
      </c>
      <c r="AC119" s="5">
        <f t="shared" si="130"/>
        <v>1.2566466464697997E-4</v>
      </c>
      <c r="AD119" s="5">
        <f t="shared" si="131"/>
        <v>3.3835305904544876E-4</v>
      </c>
      <c r="AE119" s="5">
        <f t="shared" si="132"/>
        <v>5.8463348366344999E-4</v>
      </c>
      <c r="AF119" s="5">
        <f t="shared" si="133"/>
        <v>5.0508825187620099E-4</v>
      </c>
      <c r="AG119" s="5">
        <f t="shared" si="134"/>
        <v>2.9091062955061668E-4</v>
      </c>
      <c r="AH119" s="5">
        <f t="shared" si="135"/>
        <v>3.8932745224300243E-2</v>
      </c>
      <c r="AI119" s="5">
        <f t="shared" si="136"/>
        <v>2.0539618622166713E-2</v>
      </c>
      <c r="AJ119" s="5">
        <f t="shared" si="137"/>
        <v>5.4180090655505551E-3</v>
      </c>
      <c r="AK119" s="5">
        <f t="shared" si="138"/>
        <v>9.5278699422743167E-4</v>
      </c>
      <c r="AL119" s="5">
        <f t="shared" si="139"/>
        <v>4.5820950443917315E-6</v>
      </c>
      <c r="AM119" s="5">
        <f t="shared" si="140"/>
        <v>3.5700759103415557E-5</v>
      </c>
      <c r="AN119" s="5">
        <f t="shared" si="141"/>
        <v>6.168662763960967E-5</v>
      </c>
      <c r="AO119" s="5">
        <f t="shared" si="142"/>
        <v>5.329354508296438E-5</v>
      </c>
      <c r="AP119" s="5">
        <f t="shared" si="143"/>
        <v>3.0694950225984162E-5</v>
      </c>
      <c r="AQ119" s="5">
        <f t="shared" si="144"/>
        <v>1.3259297649118387E-5</v>
      </c>
      <c r="AR119" s="5">
        <f t="shared" si="145"/>
        <v>1.3454222363632768E-2</v>
      </c>
      <c r="AS119" s="5">
        <f t="shared" si="146"/>
        <v>7.0979992449738778E-3</v>
      </c>
      <c r="AT119" s="5">
        <f t="shared" si="147"/>
        <v>1.872333900836697E-3</v>
      </c>
      <c r="AU119" s="5">
        <f t="shared" si="148"/>
        <v>3.292603183171386E-4</v>
      </c>
      <c r="AV119" s="5">
        <f t="shared" si="149"/>
        <v>4.3426692150044711E-5</v>
      </c>
      <c r="AW119" s="5">
        <f t="shared" si="150"/>
        <v>1.1602525135944449E-7</v>
      </c>
      <c r="AX119" s="5">
        <f t="shared" si="151"/>
        <v>3.1390884129431052E-6</v>
      </c>
      <c r="AY119" s="5">
        <f t="shared" si="152"/>
        <v>5.4239680869561322E-6</v>
      </c>
      <c r="AZ119" s="5">
        <f t="shared" si="153"/>
        <v>4.6859829890448814E-6</v>
      </c>
      <c r="BA119" s="5">
        <f t="shared" si="154"/>
        <v>2.6989387623702892E-6</v>
      </c>
      <c r="BB119" s="5">
        <f t="shared" si="155"/>
        <v>1.1658605771810945E-6</v>
      </c>
      <c r="BC119" s="5">
        <f t="shared" si="156"/>
        <v>4.028934348199336E-7</v>
      </c>
      <c r="BD119" s="5">
        <f t="shared" si="157"/>
        <v>3.8745469562789648E-3</v>
      </c>
      <c r="BE119" s="5">
        <f t="shared" si="158"/>
        <v>2.0440818225675775E-3</v>
      </c>
      <c r="BF119" s="5">
        <f t="shared" si="159"/>
        <v>5.3919471676295205E-4</v>
      </c>
      <c r="BG119" s="5">
        <f t="shared" si="160"/>
        <v>9.4820386468969596E-5</v>
      </c>
      <c r="BH119" s="5">
        <f t="shared" si="161"/>
        <v>1.2506018805369878E-5</v>
      </c>
      <c r="BI119" s="5">
        <f t="shared" si="162"/>
        <v>1.3195517308839308E-6</v>
      </c>
      <c r="BJ119" s="8">
        <f t="shared" si="163"/>
        <v>0.10785624664724441</v>
      </c>
      <c r="BK119" s="8">
        <f t="shared" si="164"/>
        <v>0.22450193074977839</v>
      </c>
      <c r="BL119" s="8">
        <f t="shared" si="165"/>
        <v>0.5754654134587508</v>
      </c>
      <c r="BM119" s="8">
        <f t="shared" si="166"/>
        <v>0.39006005373874114</v>
      </c>
      <c r="BN119" s="8">
        <f t="shared" si="167"/>
        <v>0.60788658351431335</v>
      </c>
    </row>
    <row r="120" spans="1:66" x14ac:dyDescent="0.25">
      <c r="A120" t="s">
        <v>213</v>
      </c>
      <c r="B120" t="s">
        <v>219</v>
      </c>
      <c r="C120" t="s">
        <v>222</v>
      </c>
      <c r="D120" t="s">
        <v>494</v>
      </c>
      <c r="E120">
        <f>VLOOKUP(A120,home!$A$2:$E$405,3,FALSE)</f>
        <v>1.2666666666666699</v>
      </c>
      <c r="F120">
        <f>VLOOKUP(B120,home!$B$2:$E$405,3,FALSE)</f>
        <v>1.1200000000000001</v>
      </c>
      <c r="G120">
        <f>VLOOKUP(C120,away!$B$2:$E$405,4,FALSE)</f>
        <v>1.46</v>
      </c>
      <c r="H120">
        <f>VLOOKUP(A120,away!$A$2:$E$405,3,FALSE)</f>
        <v>1.2</v>
      </c>
      <c r="I120">
        <f>VLOOKUP(C120,away!$B$2:$E$405,3,FALSE)</f>
        <v>1.21</v>
      </c>
      <c r="J120">
        <f>VLOOKUP(B120,home!$B$2:$E$405,4,FALSE)</f>
        <v>1.04</v>
      </c>
      <c r="K120" s="3">
        <f t="shared" si="112"/>
        <v>2.0712533333333387</v>
      </c>
      <c r="L120" s="3">
        <f t="shared" si="113"/>
        <v>1.5100800000000001</v>
      </c>
      <c r="M120" s="5">
        <f t="shared" si="114"/>
        <v>2.7838555424962701E-2</v>
      </c>
      <c r="N120" s="5">
        <f t="shared" si="115"/>
        <v>5.7660700719138883E-2</v>
      </c>
      <c r="O120" s="5">
        <f t="shared" si="116"/>
        <v>4.2038445776127677E-2</v>
      </c>
      <c r="P120" s="5">
        <f t="shared" si="117"/>
        <v>8.7072270941957255E-2</v>
      </c>
      <c r="Q120" s="5">
        <f t="shared" si="118"/>
        <v>5.9714959283426246E-2</v>
      </c>
      <c r="R120" s="5">
        <f t="shared" si="119"/>
        <v>3.1740708098807448E-2</v>
      </c>
      <c r="S120" s="5">
        <f t="shared" si="120"/>
        <v>6.808525308923942E-2</v>
      </c>
      <c r="T120" s="5">
        <f t="shared" si="121"/>
        <v>9.017436571471632E-2</v>
      </c>
      <c r="U120" s="5">
        <f t="shared" si="122"/>
        <v>6.574304745201541E-2</v>
      </c>
      <c r="V120" s="5">
        <f t="shared" si="123"/>
        <v>2.3661578992956553E-2</v>
      </c>
      <c r="W120" s="5">
        <f t="shared" si="124"/>
        <v>4.1228269488553737E-2</v>
      </c>
      <c r="X120" s="5">
        <f t="shared" si="125"/>
        <v>6.2257985189275229E-2</v>
      </c>
      <c r="Y120" s="5">
        <f t="shared" si="126"/>
        <v>4.7007269137310376E-2</v>
      </c>
      <c r="Z120" s="5">
        <f t="shared" si="127"/>
        <v>1.5977002828615718E-2</v>
      </c>
      <c r="AA120" s="5">
        <f t="shared" si="128"/>
        <v>3.3092420365446476E-2</v>
      </c>
      <c r="AB120" s="5">
        <f t="shared" si="129"/>
        <v>3.4271392994999553E-2</v>
      </c>
      <c r="AC120" s="5">
        <f t="shared" si="130"/>
        <v>4.6254811571998034E-3</v>
      </c>
      <c r="AD120" s="5">
        <f t="shared" si="131"/>
        <v>2.1348547651433031E-2</v>
      </c>
      <c r="AE120" s="5">
        <f t="shared" si="132"/>
        <v>3.2238014837475994E-2</v>
      </c>
      <c r="AF120" s="5">
        <f t="shared" si="133"/>
        <v>2.4340990722887878E-2</v>
      </c>
      <c r="AG120" s="5">
        <f t="shared" si="134"/>
        <v>1.2252281090272843E-2</v>
      </c>
      <c r="AH120" s="5">
        <f t="shared" si="135"/>
        <v>6.0316381078590053E-3</v>
      </c>
      <c r="AI120" s="5">
        <f t="shared" si="136"/>
        <v>1.2493050536363353E-2</v>
      </c>
      <c r="AJ120" s="5">
        <f t="shared" si="137"/>
        <v>1.2938136283472231E-2</v>
      </c>
      <c r="AK120" s="5">
        <f t="shared" si="138"/>
        <v>8.9327193014209563E-3</v>
      </c>
      <c r="AL120" s="5">
        <f t="shared" si="139"/>
        <v>5.7869547095173459E-4</v>
      </c>
      <c r="AM120" s="5">
        <f t="shared" si="140"/>
        <v>8.843650096971252E-3</v>
      </c>
      <c r="AN120" s="5">
        <f t="shared" si="141"/>
        <v>1.3354619138434349E-2</v>
      </c>
      <c r="AO120" s="5">
        <f t="shared" si="142"/>
        <v>1.0083271634283473E-2</v>
      </c>
      <c r="AP120" s="5">
        <f t="shared" si="143"/>
        <v>5.075515609832929E-3</v>
      </c>
      <c r="AQ120" s="5">
        <f t="shared" si="144"/>
        <v>1.9161086530241271E-3</v>
      </c>
      <c r="AR120" s="5">
        <f t="shared" si="145"/>
        <v>1.8216512147831447E-3</v>
      </c>
      <c r="AS120" s="5">
        <f t="shared" si="146"/>
        <v>3.7731011507903135E-3</v>
      </c>
      <c r="AT120" s="5">
        <f t="shared" si="147"/>
        <v>3.9075241677891479E-3</v>
      </c>
      <c r="AU120" s="5">
        <f t="shared" si="148"/>
        <v>2.6978241525379507E-3</v>
      </c>
      <c r="AV120" s="5">
        <f t="shared" si="149"/>
        <v>1.3969693171728553E-3</v>
      </c>
      <c r="AW120" s="5">
        <f t="shared" si="150"/>
        <v>5.027832011156453E-5</v>
      </c>
      <c r="AX120" s="5">
        <f t="shared" si="151"/>
        <v>3.0529066236975708E-3</v>
      </c>
      <c r="AY120" s="5">
        <f t="shared" si="152"/>
        <v>4.6101332343132274E-3</v>
      </c>
      <c r="AZ120" s="5">
        <f t="shared" si="153"/>
        <v>3.4808349972358598E-3</v>
      </c>
      <c r="BA120" s="5">
        <f t="shared" si="154"/>
        <v>1.7521131042086426E-3</v>
      </c>
      <c r="BB120" s="5">
        <f t="shared" si="155"/>
        <v>6.6145773910084667E-4</v>
      </c>
      <c r="BC120" s="5">
        <f t="shared" si="156"/>
        <v>1.9977082053228125E-4</v>
      </c>
      <c r="BD120" s="5">
        <f t="shared" si="157"/>
        <v>4.5847317773662174E-4</v>
      </c>
      <c r="BE120" s="5">
        <f t="shared" si="158"/>
        <v>9.4961409763090585E-4</v>
      </c>
      <c r="BF120" s="5">
        <f t="shared" si="159"/>
        <v>9.8344568254917246E-4</v>
      </c>
      <c r="BG120" s="5">
        <f t="shared" si="160"/>
        <v>6.7898838271075127E-4</v>
      </c>
      <c r="BH120" s="5">
        <f t="shared" si="161"/>
        <v>3.5158923774606413E-4</v>
      </c>
      <c r="BI120" s="5">
        <f t="shared" si="162"/>
        <v>1.4564607612913252E-4</v>
      </c>
      <c r="BJ120" s="8">
        <f t="shared" si="163"/>
        <v>0.50125376548612499</v>
      </c>
      <c r="BK120" s="8">
        <f t="shared" si="164"/>
        <v>0.21647196831158069</v>
      </c>
      <c r="BL120" s="8">
        <f t="shared" si="165"/>
        <v>0.26444638557408817</v>
      </c>
      <c r="BM120" s="8">
        <f t="shared" si="166"/>
        <v>0.68752362704178782</v>
      </c>
      <c r="BN120" s="8">
        <f t="shared" si="167"/>
        <v>0.30606564024442023</v>
      </c>
    </row>
    <row r="121" spans="1:66" x14ac:dyDescent="0.25">
      <c r="A121" t="s">
        <v>213</v>
      </c>
      <c r="B121" t="s">
        <v>215</v>
      </c>
      <c r="C121" t="s">
        <v>221</v>
      </c>
      <c r="D121" t="s">
        <v>494</v>
      </c>
      <c r="E121">
        <f>VLOOKUP(A121,home!$A$2:$E$405,3,FALSE)</f>
        <v>1.2666666666666699</v>
      </c>
      <c r="F121">
        <f>VLOOKUP(B121,home!$B$2:$E$405,3,FALSE)</f>
        <v>0.91</v>
      </c>
      <c r="G121">
        <f>VLOOKUP(C121,away!$B$2:$E$405,4,FALSE)</f>
        <v>0.66</v>
      </c>
      <c r="H121">
        <f>VLOOKUP(A121,away!$A$2:$E$405,3,FALSE)</f>
        <v>1.2</v>
      </c>
      <c r="I121">
        <f>VLOOKUP(C121,away!$B$2:$E$405,3,FALSE)</f>
        <v>0.66</v>
      </c>
      <c r="J121">
        <f>VLOOKUP(B121,home!$B$2:$E$405,4,FALSE)</f>
        <v>0.96</v>
      </c>
      <c r="K121" s="3">
        <f t="shared" si="112"/>
        <v>0.76076000000000199</v>
      </c>
      <c r="L121" s="3">
        <f t="shared" si="113"/>
        <v>0.76032</v>
      </c>
      <c r="M121" s="5">
        <f t="shared" si="114"/>
        <v>0.2184758056211718</v>
      </c>
      <c r="N121" s="5">
        <f t="shared" si="115"/>
        <v>0.16620765388436309</v>
      </c>
      <c r="O121" s="5">
        <f t="shared" si="116"/>
        <v>0.16611152452988934</v>
      </c>
      <c r="P121" s="5">
        <f t="shared" si="117"/>
        <v>0.12637100340135896</v>
      </c>
      <c r="Q121" s="5">
        <f t="shared" si="118"/>
        <v>6.3222067384534189E-2</v>
      </c>
      <c r="R121" s="5">
        <f t="shared" si="119"/>
        <v>6.3148957165282724E-2</v>
      </c>
      <c r="S121" s="5">
        <f t="shared" si="120"/>
        <v>1.8273911904411241E-2</v>
      </c>
      <c r="T121" s="5">
        <f t="shared" si="121"/>
        <v>4.8069002273809038E-2</v>
      </c>
      <c r="U121" s="5">
        <f t="shared" si="122"/>
        <v>4.8041200653060612E-2</v>
      </c>
      <c r="V121" s="5">
        <f t="shared" si="123"/>
        <v>1.1744461318993866E-3</v>
      </c>
      <c r="W121" s="5">
        <f t="shared" si="124"/>
        <v>1.6032273327819455E-2</v>
      </c>
      <c r="X121" s="5">
        <f t="shared" si="125"/>
        <v>1.2189658056607688E-2</v>
      </c>
      <c r="Y121" s="5">
        <f t="shared" si="126"/>
        <v>4.6340204067999782E-3</v>
      </c>
      <c r="Z121" s="5">
        <f t="shared" si="127"/>
        <v>1.6004471703969254E-2</v>
      </c>
      <c r="AA121" s="5">
        <f t="shared" si="128"/>
        <v>1.2175561893511681E-2</v>
      </c>
      <c r="AB121" s="5">
        <f t="shared" si="129"/>
        <v>4.6313402330539852E-3</v>
      </c>
      <c r="AC121" s="5">
        <f t="shared" si="130"/>
        <v>4.245777229971559E-5</v>
      </c>
      <c r="AD121" s="5">
        <f t="shared" si="131"/>
        <v>3.049178064217989E-3</v>
      </c>
      <c r="AE121" s="5">
        <f t="shared" si="132"/>
        <v>2.3183510657862217E-3</v>
      </c>
      <c r="AF121" s="5">
        <f t="shared" si="133"/>
        <v>8.8134434116928981E-4</v>
      </c>
      <c r="AG121" s="5">
        <f t="shared" si="134"/>
        <v>2.2336790982594484E-4</v>
      </c>
      <c r="AH121" s="5">
        <f t="shared" si="135"/>
        <v>3.0421299814904755E-3</v>
      </c>
      <c r="AI121" s="5">
        <f t="shared" si="136"/>
        <v>2.3143308047187E-3</v>
      </c>
      <c r="AJ121" s="5">
        <f t="shared" si="137"/>
        <v>8.8032515149890148E-4</v>
      </c>
      <c r="AK121" s="5">
        <f t="shared" si="138"/>
        <v>2.2323872075143537E-4</v>
      </c>
      <c r="AL121" s="5">
        <f t="shared" si="139"/>
        <v>9.8233875782198532E-7</v>
      </c>
      <c r="AM121" s="5">
        <f t="shared" si="140"/>
        <v>4.6393854082689689E-4</v>
      </c>
      <c r="AN121" s="5">
        <f t="shared" si="141"/>
        <v>3.5274175136150622E-4</v>
      </c>
      <c r="AO121" s="5">
        <f t="shared" si="142"/>
        <v>1.3409830419759019E-4</v>
      </c>
      <c r="AP121" s="5">
        <f t="shared" si="143"/>
        <v>3.3985874215837261E-5</v>
      </c>
      <c r="AQ121" s="5">
        <f t="shared" si="144"/>
        <v>6.4600349709463454E-6</v>
      </c>
      <c r="AR121" s="5">
        <f t="shared" si="145"/>
        <v>4.625984535053678E-4</v>
      </c>
      <c r="AS121" s="5">
        <f t="shared" si="146"/>
        <v>3.5192639948874451E-4</v>
      </c>
      <c r="AT121" s="5">
        <f t="shared" si="147"/>
        <v>1.33865763837529E-4</v>
      </c>
      <c r="AU121" s="5">
        <f t="shared" si="148"/>
        <v>3.3946572832346278E-5</v>
      </c>
      <c r="AV121" s="5">
        <f t="shared" si="149"/>
        <v>6.4562986869839533E-6</v>
      </c>
      <c r="AW121" s="5">
        <f t="shared" si="150"/>
        <v>1.5783483585421833E-8</v>
      </c>
      <c r="AX121" s="5">
        <f t="shared" si="151"/>
        <v>5.8824314053245138E-5</v>
      </c>
      <c r="AY121" s="5">
        <f t="shared" si="152"/>
        <v>4.4725302460963349E-5</v>
      </c>
      <c r="AZ121" s="5">
        <f t="shared" si="153"/>
        <v>1.7002770983559822E-5</v>
      </c>
      <c r="BA121" s="5">
        <f t="shared" si="154"/>
        <v>4.3091822780734018E-6</v>
      </c>
      <c r="BB121" s="5">
        <f t="shared" si="155"/>
        <v>8.1908936741619217E-7</v>
      </c>
      <c r="BC121" s="5">
        <f t="shared" si="156"/>
        <v>1.2455400556677588E-7</v>
      </c>
      <c r="BD121" s="5">
        <f t="shared" si="157"/>
        <v>5.8620476028200193E-5</v>
      </c>
      <c r="BE121" s="5">
        <f t="shared" si="158"/>
        <v>4.4596113343213692E-5</v>
      </c>
      <c r="BF121" s="5">
        <f t="shared" si="159"/>
        <v>1.6963469593491669E-5</v>
      </c>
      <c r="BG121" s="5">
        <f t="shared" si="160"/>
        <v>4.3017097093149194E-6</v>
      </c>
      <c r="BH121" s="5">
        <f t="shared" si="161"/>
        <v>8.1814216961460629E-7</v>
      </c>
      <c r="BI121" s="5">
        <f t="shared" si="162"/>
        <v>1.2448196739120196E-7</v>
      </c>
      <c r="BJ121" s="8">
        <f t="shared" si="163"/>
        <v>0.31794394643365453</v>
      </c>
      <c r="BK121" s="8">
        <f t="shared" si="164"/>
        <v>0.36438333247235988</v>
      </c>
      <c r="BL121" s="8">
        <f t="shared" si="165"/>
        <v>0.30168282701442006</v>
      </c>
      <c r="BM121" s="8">
        <f t="shared" si="166"/>
        <v>0.19643285611882622</v>
      </c>
      <c r="BN121" s="8">
        <f t="shared" si="167"/>
        <v>0.8035370119866001</v>
      </c>
    </row>
    <row r="122" spans="1:66" x14ac:dyDescent="0.25">
      <c r="A122" t="s">
        <v>37</v>
      </c>
      <c r="B122" t="s">
        <v>227</v>
      </c>
      <c r="C122" t="s">
        <v>224</v>
      </c>
      <c r="D122" t="s">
        <v>494</v>
      </c>
      <c r="E122">
        <f>VLOOKUP(A122,home!$A$2:$E$405,3,FALSE)</f>
        <v>1.796875</v>
      </c>
      <c r="F122">
        <f>VLOOKUP(B122,home!$B$2:$E$405,3,FALSE)</f>
        <v>0.83</v>
      </c>
      <c r="G122">
        <f>VLOOKUP(C122,away!$B$2:$E$405,4,FALSE)</f>
        <v>1.21</v>
      </c>
      <c r="H122">
        <f>VLOOKUP(A122,away!$A$2:$E$405,3,FALSE)</f>
        <v>1.359375</v>
      </c>
      <c r="I122">
        <f>VLOOKUP(C122,away!$B$2:$E$405,3,FALSE)</f>
        <v>0.28000000000000003</v>
      </c>
      <c r="J122">
        <f>VLOOKUP(B122,home!$B$2:$E$405,4,FALSE)</f>
        <v>0.37</v>
      </c>
      <c r="K122" s="3">
        <f t="shared" si="112"/>
        <v>1.8046015624999998</v>
      </c>
      <c r="L122" s="3">
        <f t="shared" si="113"/>
        <v>0.14083125000000002</v>
      </c>
      <c r="M122" s="5">
        <f t="shared" si="114"/>
        <v>0.14292535007121943</v>
      </c>
      <c r="N122" s="5">
        <f t="shared" si="115"/>
        <v>0.25792331005938202</v>
      </c>
      <c r="O122" s="5">
        <f t="shared" si="116"/>
        <v>2.0128355707217424E-2</v>
      </c>
      <c r="P122" s="5">
        <f t="shared" si="117"/>
        <v>3.6323662159800346E-2</v>
      </c>
      <c r="Q122" s="5">
        <f t="shared" si="118"/>
        <v>0.2327244041691664</v>
      </c>
      <c r="R122" s="5">
        <f t="shared" si="119"/>
        <v>1.417350747346032E-3</v>
      </c>
      <c r="S122" s="5">
        <f t="shared" si="120"/>
        <v>2.3078628669474192E-3</v>
      </c>
      <c r="T122" s="5">
        <f t="shared" si="121"/>
        <v>3.2774868744648925E-2</v>
      </c>
      <c r="U122" s="5">
        <f t="shared" si="122"/>
        <v>2.5577533732711916E-3</v>
      </c>
      <c r="V122" s="5">
        <f t="shared" si="123"/>
        <v>6.5170019833876784E-5</v>
      </c>
      <c r="W122" s="5">
        <f t="shared" si="124"/>
        <v>0.1399916077985198</v>
      </c>
      <c r="X122" s="5">
        <f t="shared" si="125"/>
        <v>1.9715193115775295E-2</v>
      </c>
      <c r="Y122" s="5">
        <f t="shared" si="126"/>
        <v>1.3882576452430148E-3</v>
      </c>
      <c r="Z122" s="5">
        <f t="shared" si="127"/>
        <v>6.6535759145725312E-5</v>
      </c>
      <c r="AA122" s="5">
        <f t="shared" si="128"/>
        <v>1.2007053491649953E-4</v>
      </c>
      <c r="AB122" s="5">
        <f t="shared" si="129"/>
        <v>1.0833973746026295E-4</v>
      </c>
      <c r="AC122" s="5">
        <f t="shared" si="130"/>
        <v>1.035161791721014E-6</v>
      </c>
      <c r="AD122" s="5">
        <f t="shared" si="131"/>
        <v>6.3157268542523945E-2</v>
      </c>
      <c r="AE122" s="5">
        <f t="shared" si="132"/>
        <v>8.8945170754293288E-3</v>
      </c>
      <c r="AF122" s="5">
        <f t="shared" si="133"/>
        <v>6.2631297893952825E-4</v>
      </c>
      <c r="AG122" s="5">
        <f t="shared" si="134"/>
        <v>2.9401479905092487E-5</v>
      </c>
      <c r="AH122" s="5">
        <f t="shared" si="135"/>
        <v>2.3425785325478565E-6</v>
      </c>
      <c r="AI122" s="5">
        <f t="shared" si="136"/>
        <v>4.2274208801148178E-6</v>
      </c>
      <c r="AJ122" s="5">
        <f t="shared" si="137"/>
        <v>3.8144051628001638E-6</v>
      </c>
      <c r="AK122" s="5">
        <f t="shared" si="138"/>
        <v>2.2944938389324148E-6</v>
      </c>
      <c r="AL122" s="5">
        <f t="shared" si="139"/>
        <v>1.0523218500978675E-8</v>
      </c>
      <c r="AM122" s="5">
        <f t="shared" si="140"/>
        <v>2.2794741099014162E-2</v>
      </c>
      <c r="AN122" s="5">
        <f t="shared" si="141"/>
        <v>3.2102118824005391E-3</v>
      </c>
      <c r="AO122" s="5">
        <f t="shared" si="142"/>
        <v>2.2604907608166048E-4</v>
      </c>
      <c r="AP122" s="5">
        <f t="shared" si="143"/>
        <v>1.0611591315308451E-5</v>
      </c>
      <c r="AQ122" s="5">
        <f t="shared" si="144"/>
        <v>3.7361091735600828E-7</v>
      </c>
      <c r="AR122" s="5">
        <f t="shared" si="145"/>
        <v>6.5981652592376101E-8</v>
      </c>
      <c r="AS122" s="5">
        <f t="shared" si="146"/>
        <v>1.1907059336453406E-7</v>
      </c>
      <c r="AT122" s="5">
        <f t="shared" si="147"/>
        <v>1.0743748941672017E-7</v>
      </c>
      <c r="AU122" s="5">
        <f t="shared" si="148"/>
        <v>6.4627287090830171E-8</v>
      </c>
      <c r="AV122" s="5">
        <f t="shared" si="149"/>
        <v>2.9156625816062028E-8</v>
      </c>
      <c r="AW122" s="5">
        <f t="shared" si="150"/>
        <v>7.4289331511721926E-11</v>
      </c>
      <c r="AX122" s="5">
        <f t="shared" si="151"/>
        <v>6.8559042340106593E-3</v>
      </c>
      <c r="AY122" s="5">
        <f t="shared" si="152"/>
        <v>9.6552556315601396E-4</v>
      </c>
      <c r="AZ122" s="5">
        <f t="shared" si="153"/>
        <v>6.7988085983107692E-5</v>
      </c>
      <c r="BA122" s="5">
        <f t="shared" si="154"/>
        <v>3.1916157113695126E-6</v>
      </c>
      <c r="BB122" s="5">
        <f t="shared" si="155"/>
        <v>1.123698075379519E-7</v>
      </c>
      <c r="BC122" s="5">
        <f t="shared" si="156"/>
        <v>3.1650360915658395E-9</v>
      </c>
      <c r="BD122" s="5">
        <f t="shared" si="157"/>
        <v>1.5487131019416775E-9</v>
      </c>
      <c r="BE122" s="5">
        <f t="shared" si="158"/>
        <v>2.7948100836281723E-9</v>
      </c>
      <c r="BF122" s="5">
        <f t="shared" si="159"/>
        <v>2.5217593219030784E-9</v>
      </c>
      <c r="BG122" s="5">
        <f t="shared" si="160"/>
        <v>1.516923604185079E-9</v>
      </c>
      <c r="BH122" s="5">
        <f t="shared" si="161"/>
        <v>6.8436067657638075E-10</v>
      </c>
      <c r="BI122" s="5">
        <f t="shared" si="162"/>
        <v>2.4699966925265876E-10</v>
      </c>
      <c r="BJ122" s="8">
        <f t="shared" si="163"/>
        <v>0.79135985390296704</v>
      </c>
      <c r="BK122" s="8">
        <f t="shared" si="164"/>
        <v>0.18258861636596732</v>
      </c>
      <c r="BL122" s="8">
        <f t="shared" si="165"/>
        <v>2.4344944585840543E-2</v>
      </c>
      <c r="BM122" s="8">
        <f t="shared" si="166"/>
        <v>0.30595199221092234</v>
      </c>
      <c r="BN122" s="8">
        <f t="shared" si="167"/>
        <v>0.69144243291413165</v>
      </c>
    </row>
    <row r="123" spans="1:66" x14ac:dyDescent="0.25">
      <c r="A123" t="s">
        <v>37</v>
      </c>
      <c r="B123" t="s">
        <v>225</v>
      </c>
      <c r="C123" t="s">
        <v>39</v>
      </c>
      <c r="D123" t="s">
        <v>494</v>
      </c>
      <c r="E123">
        <f>VLOOKUP(A123,home!$A$2:$E$405,3,FALSE)</f>
        <v>1.796875</v>
      </c>
      <c r="F123">
        <f>VLOOKUP(B123,home!$B$2:$E$405,3,FALSE)</f>
        <v>1.95</v>
      </c>
      <c r="G123">
        <f>VLOOKUP(C123,away!$B$2:$E$405,4,FALSE)</f>
        <v>0.64</v>
      </c>
      <c r="H123">
        <f>VLOOKUP(A123,away!$A$2:$E$405,3,FALSE)</f>
        <v>1.359375</v>
      </c>
      <c r="I123">
        <f>VLOOKUP(C123,away!$B$2:$E$405,3,FALSE)</f>
        <v>0.8</v>
      </c>
      <c r="J123">
        <f>VLOOKUP(B123,home!$B$2:$E$405,4,FALSE)</f>
        <v>1.01</v>
      </c>
      <c r="K123" s="3">
        <f t="shared" si="112"/>
        <v>2.2425000000000002</v>
      </c>
      <c r="L123" s="3">
        <f t="shared" si="113"/>
        <v>1.0983750000000001</v>
      </c>
      <c r="M123" s="5">
        <f t="shared" si="114"/>
        <v>3.5405963945346806E-2</v>
      </c>
      <c r="N123" s="5">
        <f t="shared" si="115"/>
        <v>7.9397874147440206E-2</v>
      </c>
      <c r="O123" s="5">
        <f t="shared" si="116"/>
        <v>3.8889025648470292E-2</v>
      </c>
      <c r="P123" s="5">
        <f t="shared" si="117"/>
        <v>8.7208640016694636E-2</v>
      </c>
      <c r="Q123" s="5">
        <f t="shared" si="118"/>
        <v>8.902486638781737E-2</v>
      </c>
      <c r="R123" s="5">
        <f t="shared" si="119"/>
        <v>2.1357366773319283E-2</v>
      </c>
      <c r="S123" s="5">
        <f t="shared" si="120"/>
        <v>5.3701029756605193E-2</v>
      </c>
      <c r="T123" s="5">
        <f t="shared" si="121"/>
        <v>9.7782687618718903E-2</v>
      </c>
      <c r="U123" s="5">
        <f t="shared" si="122"/>
        <v>4.789389498916849E-2</v>
      </c>
      <c r="V123" s="5">
        <f t="shared" si="123"/>
        <v>1.4696813915928716E-2</v>
      </c>
      <c r="W123" s="5">
        <f t="shared" si="124"/>
        <v>6.6546087624893474E-2</v>
      </c>
      <c r="X123" s="5">
        <f t="shared" si="125"/>
        <v>7.3092558994992368E-2</v>
      </c>
      <c r="Y123" s="5">
        <f t="shared" si="126"/>
        <v>4.0141519743062376E-2</v>
      </c>
      <c r="Z123" s="5">
        <f t="shared" si="127"/>
        <v>7.8194659098815237E-3</v>
      </c>
      <c r="AA123" s="5">
        <f t="shared" si="128"/>
        <v>1.7535152302909317E-2</v>
      </c>
      <c r="AB123" s="5">
        <f t="shared" si="129"/>
        <v>1.9661289519637082E-2</v>
      </c>
      <c r="AC123" s="5">
        <f t="shared" si="130"/>
        <v>2.2624881011660421E-3</v>
      </c>
      <c r="AD123" s="5">
        <f t="shared" si="131"/>
        <v>3.7307400374705937E-2</v>
      </c>
      <c r="AE123" s="5">
        <f t="shared" si="132"/>
        <v>4.0977515886567631E-2</v>
      </c>
      <c r="AF123" s="5">
        <f t="shared" si="133"/>
        <v>2.2504339505954363E-2</v>
      </c>
      <c r="AG123" s="5">
        <f t="shared" si="134"/>
        <v>8.2394013016175438E-3</v>
      </c>
      <c r="AH123" s="5">
        <f t="shared" si="135"/>
        <v>2.1471764671915296E-3</v>
      </c>
      <c r="AI123" s="5">
        <f t="shared" si="136"/>
        <v>4.8150432276770055E-3</v>
      </c>
      <c r="AJ123" s="5">
        <f t="shared" si="137"/>
        <v>5.3988672190328447E-3</v>
      </c>
      <c r="AK123" s="5">
        <f t="shared" si="138"/>
        <v>4.0356532462270502E-3</v>
      </c>
      <c r="AL123" s="5">
        <f t="shared" si="139"/>
        <v>2.2290991502020699E-4</v>
      </c>
      <c r="AM123" s="5">
        <f t="shared" si="140"/>
        <v>1.6732369068055593E-2</v>
      </c>
      <c r="AN123" s="5">
        <f t="shared" si="141"/>
        <v>1.8378415875125564E-2</v>
      </c>
      <c r="AO123" s="5">
        <f t="shared" si="142"/>
        <v>1.0093196268420521E-2</v>
      </c>
      <c r="AP123" s="5">
        <f t="shared" si="143"/>
        <v>3.6953714837754644E-3</v>
      </c>
      <c r="AQ123" s="5">
        <f t="shared" si="144"/>
        <v>1.0147259133729688E-3</v>
      </c>
      <c r="AR123" s="5">
        <f t="shared" si="145"/>
        <v>4.7168099043029939E-4</v>
      </c>
      <c r="AS123" s="5">
        <f t="shared" si="146"/>
        <v>1.0577446210399465E-3</v>
      </c>
      <c r="AT123" s="5">
        <f t="shared" si="147"/>
        <v>1.1859961563410405E-3</v>
      </c>
      <c r="AU123" s="5">
        <f t="shared" si="148"/>
        <v>8.8653212686492762E-4</v>
      </c>
      <c r="AV123" s="5">
        <f t="shared" si="149"/>
        <v>4.9701207362365049E-4</v>
      </c>
      <c r="AW123" s="5">
        <f t="shared" si="150"/>
        <v>1.5251409311497006E-5</v>
      </c>
      <c r="AX123" s="5">
        <f t="shared" si="151"/>
        <v>6.2537229391857792E-3</v>
      </c>
      <c r="AY123" s="5">
        <f t="shared" si="152"/>
        <v>6.8689329333281807E-3</v>
      </c>
      <c r="AZ123" s="5">
        <f t="shared" si="153"/>
        <v>3.7723321053221705E-3</v>
      </c>
      <c r="BA123" s="5">
        <f t="shared" si="154"/>
        <v>1.38114509206108E-3</v>
      </c>
      <c r="BB123" s="5">
        <f t="shared" si="155"/>
        <v>3.7925381012314714E-4</v>
      </c>
      <c r="BC123" s="5">
        <f t="shared" si="156"/>
        <v>8.3312580738802375E-5</v>
      </c>
      <c r="BD123" s="5">
        <f t="shared" si="157"/>
        <v>8.6347101310646658E-5</v>
      </c>
      <c r="BE123" s="5">
        <f t="shared" si="158"/>
        <v>1.9363337468912515E-4</v>
      </c>
      <c r="BF123" s="5">
        <f t="shared" si="159"/>
        <v>2.1711142137018164E-4</v>
      </c>
      <c r="BG123" s="5">
        <f t="shared" si="160"/>
        <v>1.6229078747421075E-4</v>
      </c>
      <c r="BH123" s="5">
        <f t="shared" si="161"/>
        <v>9.0984272727729474E-5</v>
      </c>
      <c r="BI123" s="5">
        <f t="shared" si="162"/>
        <v>4.0806446318386629E-5</v>
      </c>
      <c r="BJ123" s="8">
        <f t="shared" si="163"/>
        <v>0.62366702965527931</v>
      </c>
      <c r="BK123" s="8">
        <f t="shared" si="164"/>
        <v>0.2003667785840898</v>
      </c>
      <c r="BL123" s="8">
        <f t="shared" si="165"/>
        <v>0.16662360876582299</v>
      </c>
      <c r="BM123" s="8">
        <f t="shared" si="166"/>
        <v>0.64033946447196821</v>
      </c>
      <c r="BN123" s="8">
        <f t="shared" si="167"/>
        <v>0.3512837369190886</v>
      </c>
    </row>
    <row r="124" spans="1:66" x14ac:dyDescent="0.25">
      <c r="A124" t="s">
        <v>37</v>
      </c>
      <c r="B124" t="s">
        <v>231</v>
      </c>
      <c r="C124" t="s">
        <v>228</v>
      </c>
      <c r="D124" t="s">
        <v>494</v>
      </c>
      <c r="E124">
        <f>VLOOKUP(A124,home!$A$2:$E$405,3,FALSE)</f>
        <v>1.796875</v>
      </c>
      <c r="F124">
        <f>VLOOKUP(B124,home!$B$2:$E$405,3,FALSE)</f>
        <v>1</v>
      </c>
      <c r="G124">
        <f>VLOOKUP(C124,away!$B$2:$E$405,4,FALSE)</f>
        <v>1.3</v>
      </c>
      <c r="H124">
        <f>VLOOKUP(A124,away!$A$2:$E$405,3,FALSE)</f>
        <v>1.359375</v>
      </c>
      <c r="I124">
        <f>VLOOKUP(C124,away!$B$2:$E$405,3,FALSE)</f>
        <v>0.65</v>
      </c>
      <c r="J124">
        <f>VLOOKUP(B124,home!$B$2:$E$405,4,FALSE)</f>
        <v>0.74</v>
      </c>
      <c r="K124" s="3">
        <f t="shared" si="112"/>
        <v>2.3359375</v>
      </c>
      <c r="L124" s="3">
        <f t="shared" si="113"/>
        <v>0.65385937500000002</v>
      </c>
      <c r="M124" s="5">
        <f t="shared" si="114"/>
        <v>5.0297652396670528E-2</v>
      </c>
      <c r="N124" s="5">
        <f t="shared" si="115"/>
        <v>0.11749217239534757</v>
      </c>
      <c r="O124" s="5">
        <f t="shared" si="116"/>
        <v>3.2887591560054233E-2</v>
      </c>
      <c r="P124" s="5">
        <f t="shared" si="117"/>
        <v>7.6823358409814205E-2</v>
      </c>
      <c r="Q124" s="5">
        <f t="shared" si="118"/>
        <v>0.1372271857273786</v>
      </c>
      <c r="R124" s="5">
        <f t="shared" si="119"/>
        <v>1.0751930031356169E-2</v>
      </c>
      <c r="S124" s="5">
        <f t="shared" si="120"/>
        <v>2.9334512229408964E-2</v>
      </c>
      <c r="T124" s="5">
        <f t="shared" si="121"/>
        <v>8.9727281892712688E-2</v>
      </c>
      <c r="U124" s="5">
        <f t="shared" si="122"/>
        <v>2.5115836557621053E-2</v>
      </c>
      <c r="V124" s="5">
        <f t="shared" si="123"/>
        <v>4.9783099859749226E-3</v>
      </c>
      <c r="W124" s="5">
        <f t="shared" si="124"/>
        <v>0.10685137638668282</v>
      </c>
      <c r="X124" s="5">
        <f t="shared" si="125"/>
        <v>6.9865774182086171E-2</v>
      </c>
      <c r="Y124" s="5">
        <f t="shared" si="126"/>
        <v>2.2841195720295002E-2</v>
      </c>
      <c r="Z124" s="5">
        <f t="shared" si="127"/>
        <v>2.3434167501154251E-3</v>
      </c>
      <c r="AA124" s="5">
        <f t="shared" si="128"/>
        <v>5.4740750647227516E-3</v>
      </c>
      <c r="AB124" s="5">
        <f t="shared" si="129"/>
        <v>6.3935486107504023E-3</v>
      </c>
      <c r="AC124" s="5">
        <f t="shared" si="130"/>
        <v>4.7523402448230491E-4</v>
      </c>
      <c r="AD124" s="5">
        <f t="shared" si="131"/>
        <v>6.2399534257066722E-2</v>
      </c>
      <c r="AE124" s="5">
        <f t="shared" si="132"/>
        <v>4.0800520469616727E-2</v>
      </c>
      <c r="AF124" s="5">
        <f t="shared" si="133"/>
        <v>1.3338901406969151E-2</v>
      </c>
      <c r="AG124" s="5">
        <f t="shared" si="134"/>
        <v>2.9072552457158236E-3</v>
      </c>
      <c r="AH124" s="5">
        <f t="shared" si="135"/>
        <v>3.8306625289875076E-4</v>
      </c>
      <c r="AI124" s="5">
        <f t="shared" si="136"/>
        <v>8.9481882513067572E-4</v>
      </c>
      <c r="AJ124" s="5">
        <f t="shared" si="137"/>
        <v>1.0451204246643439E-3</v>
      </c>
      <c r="AK124" s="5">
        <f t="shared" si="138"/>
        <v>8.1377866399645529E-4</v>
      </c>
      <c r="AL124" s="5">
        <f t="shared" si="139"/>
        <v>2.9034415764310539E-5</v>
      </c>
      <c r="AM124" s="5">
        <f t="shared" si="140"/>
        <v>2.915228241072337E-2</v>
      </c>
      <c r="AN124" s="5">
        <f t="shared" si="141"/>
        <v>1.9061493156899072E-2</v>
      </c>
      <c r="AO124" s="5">
        <f t="shared" si="142"/>
        <v>6.2317680010684027E-3</v>
      </c>
      <c r="AP124" s="5">
        <f t="shared" si="143"/>
        <v>1.3582333101078618E-3</v>
      </c>
      <c r="AQ124" s="5">
        <f t="shared" si="144"/>
        <v>2.2202339581282692E-4</v>
      </c>
      <c r="AR124" s="5">
        <f t="shared" si="145"/>
        <v>5.0094292140793848E-5</v>
      </c>
      <c r="AS124" s="5">
        <f t="shared" si="146"/>
        <v>1.1701713554763564E-4</v>
      </c>
      <c r="AT124" s="5">
        <f t="shared" si="147"/>
        <v>1.3667235753415257E-4</v>
      </c>
      <c r="AU124" s="5">
        <f t="shared" si="148"/>
        <v>1.0641936172581149E-4</v>
      </c>
      <c r="AV124" s="5">
        <f t="shared" si="149"/>
        <v>6.2147244445346953E-5</v>
      </c>
      <c r="AW124" s="5">
        <f t="shared" si="150"/>
        <v>1.2318452818136989E-6</v>
      </c>
      <c r="AX124" s="5">
        <f t="shared" si="151"/>
        <v>1.1349651615633184E-2</v>
      </c>
      <c r="AY124" s="5">
        <f t="shared" si="152"/>
        <v>7.4210761118656534E-3</v>
      </c>
      <c r="AZ124" s="5">
        <f t="shared" si="153"/>
        <v>2.4261700941659529E-3</v>
      </c>
      <c r="BA124" s="5">
        <f t="shared" si="154"/>
        <v>5.2879135380501385E-4</v>
      </c>
      <c r="BB124" s="5">
        <f t="shared" si="155"/>
        <v>8.6438796026087536E-5</v>
      </c>
      <c r="BC124" s="5">
        <f t="shared" si="156"/>
        <v>1.1303763429074022E-5</v>
      </c>
      <c r="BD124" s="5">
        <f t="shared" si="157"/>
        <v>5.4591037583744769E-6</v>
      </c>
      <c r="BE124" s="5">
        <f t="shared" si="158"/>
        <v>1.2752125185577881E-5</v>
      </c>
      <c r="BF124" s="5">
        <f t="shared" si="159"/>
        <v>1.4894083712842915E-5</v>
      </c>
      <c r="BG124" s="5">
        <f t="shared" si="160"/>
        <v>1.1597216224323E-5</v>
      </c>
      <c r="BH124" s="5">
        <f t="shared" si="161"/>
        <v>6.7725930685011259E-6</v>
      </c>
      <c r="BI124" s="5">
        <f t="shared" si="162"/>
        <v>3.164070824190371E-6</v>
      </c>
      <c r="BJ124" s="8">
        <f t="shared" si="163"/>
        <v>0.74130042969340737</v>
      </c>
      <c r="BK124" s="8">
        <f t="shared" si="164"/>
        <v>0.16935917757398092</v>
      </c>
      <c r="BL124" s="8">
        <f t="shared" si="165"/>
        <v>8.4286755575362401E-2</v>
      </c>
      <c r="BM124" s="8">
        <f t="shared" si="166"/>
        <v>0.56439004480566113</v>
      </c>
      <c r="BN124" s="8">
        <f t="shared" si="167"/>
        <v>0.42547989052062124</v>
      </c>
    </row>
    <row r="125" spans="1:66" x14ac:dyDescent="0.25">
      <c r="A125" t="s">
        <v>37</v>
      </c>
      <c r="B125" t="s">
        <v>38</v>
      </c>
      <c r="C125" t="s">
        <v>229</v>
      </c>
      <c r="D125" t="s">
        <v>494</v>
      </c>
      <c r="E125">
        <f>VLOOKUP(A125,home!$A$2:$E$405,3,FALSE)</f>
        <v>1.796875</v>
      </c>
      <c r="F125">
        <f>VLOOKUP(B125,home!$B$2:$E$405,3,FALSE)</f>
        <v>0.64</v>
      </c>
      <c r="G125">
        <f>VLOOKUP(C125,away!$B$2:$E$405,4,FALSE)</f>
        <v>1.03</v>
      </c>
      <c r="H125">
        <f>VLOOKUP(A125,away!$A$2:$E$405,3,FALSE)</f>
        <v>1.359375</v>
      </c>
      <c r="I125">
        <f>VLOOKUP(C125,away!$B$2:$E$405,3,FALSE)</f>
        <v>0.4</v>
      </c>
      <c r="J125">
        <f>VLOOKUP(B125,home!$B$2:$E$405,4,FALSE)</f>
        <v>0.74</v>
      </c>
      <c r="K125" s="3">
        <f t="shared" si="112"/>
        <v>1.1845000000000001</v>
      </c>
      <c r="L125" s="3">
        <f t="shared" si="113"/>
        <v>0.40237500000000004</v>
      </c>
      <c r="M125" s="5">
        <f t="shared" si="114"/>
        <v>0.20456387603943899</v>
      </c>
      <c r="N125" s="5">
        <f t="shared" si="115"/>
        <v>0.24230591116871553</v>
      </c>
      <c r="O125" s="5">
        <f t="shared" si="116"/>
        <v>8.231138962136926E-2</v>
      </c>
      <c r="P125" s="5">
        <f t="shared" si="117"/>
        <v>9.749784100651189E-2</v>
      </c>
      <c r="Q125" s="5">
        <f t="shared" si="118"/>
        <v>0.14350567588967178</v>
      </c>
      <c r="R125" s="5">
        <f t="shared" si="119"/>
        <v>1.6560022699449228E-2</v>
      </c>
      <c r="S125" s="5">
        <f t="shared" si="120"/>
        <v>1.1617189194120463E-2</v>
      </c>
      <c r="T125" s="5">
        <f t="shared" si="121"/>
        <v>5.7743096336106678E-2</v>
      </c>
      <c r="U125" s="5">
        <f t="shared" si="122"/>
        <v>1.9615346887497612E-2</v>
      </c>
      <c r="V125" s="5">
        <f t="shared" si="123"/>
        <v>6.1521173017781258E-4</v>
      </c>
      <c r="W125" s="5">
        <f t="shared" si="124"/>
        <v>5.6660824363772108E-2</v>
      </c>
      <c r="X125" s="5">
        <f t="shared" si="125"/>
        <v>2.2798899203372799E-2</v>
      </c>
      <c r="Y125" s="5">
        <f t="shared" si="126"/>
        <v>4.5868535334785653E-3</v>
      </c>
      <c r="Z125" s="5">
        <f t="shared" si="127"/>
        <v>2.2211130445636278E-3</v>
      </c>
      <c r="AA125" s="5">
        <f t="shared" si="128"/>
        <v>2.6309084012856175E-3</v>
      </c>
      <c r="AB125" s="5">
        <f t="shared" si="129"/>
        <v>1.5581555006614074E-3</v>
      </c>
      <c r="AC125" s="5">
        <f t="shared" si="130"/>
        <v>1.8326126481714822E-5</v>
      </c>
      <c r="AD125" s="5">
        <f t="shared" si="131"/>
        <v>1.6778686614722014E-2</v>
      </c>
      <c r="AE125" s="5">
        <f t="shared" si="132"/>
        <v>6.7513240265987687E-3</v>
      </c>
      <c r="AF125" s="5">
        <f t="shared" si="133"/>
        <v>1.3582820026013399E-3</v>
      </c>
      <c r="AG125" s="5">
        <f t="shared" si="134"/>
        <v>1.8217957359890473E-4</v>
      </c>
      <c r="AH125" s="5">
        <f t="shared" si="135"/>
        <v>2.2343009032657244E-4</v>
      </c>
      <c r="AI125" s="5">
        <f t="shared" si="136"/>
        <v>2.6465294199182508E-4</v>
      </c>
      <c r="AJ125" s="5">
        <f t="shared" si="137"/>
        <v>1.5674070489465842E-4</v>
      </c>
      <c r="AK125" s="5">
        <f t="shared" si="138"/>
        <v>6.1886454982574331E-5</v>
      </c>
      <c r="AL125" s="5">
        <f t="shared" si="139"/>
        <v>3.4937894227913076E-7</v>
      </c>
      <c r="AM125" s="5">
        <f t="shared" si="140"/>
        <v>3.9748708590276452E-3</v>
      </c>
      <c r="AN125" s="5">
        <f t="shared" si="141"/>
        <v>1.5993886619012486E-3</v>
      </c>
      <c r="AO125" s="5">
        <f t="shared" si="142"/>
        <v>3.2177700641625748E-4</v>
      </c>
      <c r="AP125" s="5">
        <f t="shared" si="143"/>
        <v>4.3158340985580533E-5</v>
      </c>
      <c r="AQ125" s="5">
        <f t="shared" si="144"/>
        <v>4.3414593635182418E-6</v>
      </c>
      <c r="AR125" s="5">
        <f t="shared" si="145"/>
        <v>1.7980536519030931E-5</v>
      </c>
      <c r="AS125" s="5">
        <f t="shared" si="146"/>
        <v>2.129794550679214E-5</v>
      </c>
      <c r="AT125" s="5">
        <f t="shared" si="147"/>
        <v>1.2613708226397647E-5</v>
      </c>
      <c r="AU125" s="5">
        <f t="shared" si="148"/>
        <v>4.9803124647226731E-6</v>
      </c>
      <c r="AV125" s="5">
        <f t="shared" si="149"/>
        <v>1.4747950286160013E-6</v>
      </c>
      <c r="AW125" s="5">
        <f t="shared" si="150"/>
        <v>4.6255169812509673E-9</v>
      </c>
      <c r="AX125" s="5">
        <f t="shared" si="151"/>
        <v>7.8470575541970749E-4</v>
      </c>
      <c r="AY125" s="5">
        <f t="shared" si="152"/>
        <v>3.1574597833700476E-4</v>
      </c>
      <c r="AZ125" s="5">
        <f t="shared" si="153"/>
        <v>6.3524144016676159E-5</v>
      </c>
      <c r="BA125" s="5">
        <f t="shared" si="154"/>
        <v>8.5201758162366895E-6</v>
      </c>
      <c r="BB125" s="5">
        <f t="shared" si="155"/>
        <v>8.5707643601455953E-7</v>
      </c>
      <c r="BC125" s="5">
        <f t="shared" si="156"/>
        <v>6.8973226188271725E-8</v>
      </c>
      <c r="BD125" s="5">
        <f t="shared" si="157"/>
        <v>1.2058197303075106E-6</v>
      </c>
      <c r="BE125" s="5">
        <f t="shared" si="158"/>
        <v>1.4282934705492464E-6</v>
      </c>
      <c r="BF125" s="5">
        <f t="shared" si="159"/>
        <v>8.4590680793279127E-7</v>
      </c>
      <c r="BG125" s="5">
        <f t="shared" si="160"/>
        <v>3.3399220466546396E-7</v>
      </c>
      <c r="BH125" s="5">
        <f t="shared" si="161"/>
        <v>9.8903441606560499E-8</v>
      </c>
      <c r="BI125" s="5">
        <f t="shared" si="162"/>
        <v>2.3430225316594182E-8</v>
      </c>
      <c r="BJ125" s="8">
        <f t="shared" si="163"/>
        <v>0.55978869114358443</v>
      </c>
      <c r="BK125" s="8">
        <f t="shared" si="164"/>
        <v>0.31462853945401015</v>
      </c>
      <c r="BL125" s="8">
        <f t="shared" si="165"/>
        <v>0.12344481694608468</v>
      </c>
      <c r="BM125" s="8">
        <f t="shared" si="166"/>
        <v>0.21302270281026631</v>
      </c>
      <c r="BN125" s="8">
        <f t="shared" si="167"/>
        <v>0.78674471642515675</v>
      </c>
    </row>
    <row r="126" spans="1:66" x14ac:dyDescent="0.25">
      <c r="A126" t="s">
        <v>37</v>
      </c>
      <c r="B126" t="s">
        <v>230</v>
      </c>
      <c r="C126" t="s">
        <v>226</v>
      </c>
      <c r="D126" t="s">
        <v>494</v>
      </c>
      <c r="E126">
        <f>VLOOKUP(A126,home!$A$2:$E$405,3,FALSE)</f>
        <v>1.796875</v>
      </c>
      <c r="F126">
        <f>VLOOKUP(B126,home!$B$2:$E$405,3,FALSE)</f>
        <v>1.21</v>
      </c>
      <c r="G126">
        <f>VLOOKUP(C126,away!$B$2:$E$405,4,FALSE)</f>
        <v>1.43</v>
      </c>
      <c r="H126">
        <f>VLOOKUP(A126,away!$A$2:$E$405,3,FALSE)</f>
        <v>1.359375</v>
      </c>
      <c r="I126">
        <f>VLOOKUP(C126,away!$B$2:$E$405,3,FALSE)</f>
        <v>0.95</v>
      </c>
      <c r="J126">
        <f>VLOOKUP(B126,home!$B$2:$E$405,4,FALSE)</f>
        <v>1.1000000000000001</v>
      </c>
      <c r="K126" s="3">
        <f t="shared" si="112"/>
        <v>3.1091328125</v>
      </c>
      <c r="L126" s="3">
        <f t="shared" si="113"/>
        <v>1.4205468749999999</v>
      </c>
      <c r="M126" s="5">
        <f t="shared" si="114"/>
        <v>1.0784129811155901E-2</v>
      </c>
      <c r="N126" s="5">
        <f t="shared" si="115"/>
        <v>3.3529291850124245E-2</v>
      </c>
      <c r="O126" s="5">
        <f t="shared" si="116"/>
        <v>1.5319361902831853E-2</v>
      </c>
      <c r="P126" s="5">
        <f t="shared" si="117"/>
        <v>4.7629930758656951E-2</v>
      </c>
      <c r="Q126" s="5">
        <f t="shared" si="118"/>
        <v>5.2123510735555059E-2</v>
      </c>
      <c r="R126" s="5">
        <f t="shared" si="119"/>
        <v>1.0880935839030922E-2</v>
      </c>
      <c r="S126" s="5">
        <f t="shared" si="120"/>
        <v>5.2591408481740411E-2</v>
      </c>
      <c r="T126" s="5">
        <f t="shared" si="121"/>
        <v>7.4043890289421682E-2</v>
      </c>
      <c r="U126" s="5">
        <f t="shared" si="122"/>
        <v>3.3830274647838256E-2</v>
      </c>
      <c r="V126" s="5">
        <f t="shared" si="123"/>
        <v>2.5808759809811347E-2</v>
      </c>
      <c r="W126" s="5">
        <f t="shared" si="124"/>
        <v>5.4019639176870089E-2</v>
      </c>
      <c r="X126" s="5">
        <f t="shared" si="125"/>
        <v>7.6737429621330358E-2</v>
      </c>
      <c r="Y126" s="5">
        <f t="shared" si="126"/>
        <v>5.4504557922056641E-2</v>
      </c>
      <c r="Z126" s="5">
        <f t="shared" si="127"/>
        <v>5.152293134403625E-3</v>
      </c>
      <c r="AA126" s="5">
        <f t="shared" si="128"/>
        <v>1.6019163643792782E-2</v>
      </c>
      <c r="AB126" s="5">
        <f t="shared" si="129"/>
        <v>2.4902853656861606E-2</v>
      </c>
      <c r="AC126" s="5">
        <f t="shared" si="130"/>
        <v>7.1242966761935478E-3</v>
      </c>
      <c r="AD126" s="5">
        <f t="shared" si="131"/>
        <v>4.1988558171054319E-2</v>
      </c>
      <c r="AE126" s="5">
        <f t="shared" si="132"/>
        <v>5.9646715095646924E-2</v>
      </c>
      <c r="AF126" s="5">
        <f t="shared" si="133"/>
        <v>4.2365477366568281E-2</v>
      </c>
      <c r="AG126" s="5">
        <f t="shared" si="134"/>
        <v>2.006071549365393E-2</v>
      </c>
      <c r="AH126" s="5">
        <f t="shared" si="135"/>
        <v>1.8297684777902575E-3</v>
      </c>
      <c r="AI126" s="5">
        <f t="shared" si="136"/>
        <v>5.6889932135758669E-3</v>
      </c>
      <c r="AJ126" s="5">
        <f t="shared" si="137"/>
        <v>8.8439177352092752E-3</v>
      </c>
      <c r="AK126" s="5">
        <f t="shared" si="138"/>
        <v>9.1656382738632813E-3</v>
      </c>
      <c r="AL126" s="5">
        <f t="shared" si="139"/>
        <v>1.2586263827803715E-3</v>
      </c>
      <c r="AM126" s="5">
        <f t="shared" si="140"/>
        <v>2.6109600791837995E-2</v>
      </c>
      <c r="AN126" s="5">
        <f t="shared" si="141"/>
        <v>3.7089911812342981E-2</v>
      </c>
      <c r="AO126" s="5">
        <f t="shared" si="142"/>
        <v>2.6343979159524706E-2</v>
      </c>
      <c r="AP126" s="5">
        <f t="shared" si="143"/>
        <v>1.2474285756709313E-2</v>
      </c>
      <c r="AQ126" s="5">
        <f t="shared" si="144"/>
        <v>4.4300769123876088E-3</v>
      </c>
      <c r="AR126" s="5">
        <f t="shared" si="145"/>
        <v>5.1985437861969065E-4</v>
      </c>
      <c r="AS126" s="5">
        <f t="shared" si="146"/>
        <v>1.6162963062882785E-3</v>
      </c>
      <c r="AT126" s="5">
        <f t="shared" si="147"/>
        <v>2.5126399403017185E-3</v>
      </c>
      <c r="AU126" s="5">
        <f t="shared" si="148"/>
        <v>2.6040437614633719E-3</v>
      </c>
      <c r="AV126" s="5">
        <f t="shared" si="149"/>
        <v>2.0240794759879229E-3</v>
      </c>
      <c r="AW126" s="5">
        <f t="shared" si="150"/>
        <v>1.544148889582817E-4</v>
      </c>
      <c r="AX126" s="5">
        <f t="shared" si="151"/>
        <v>1.3529702757196583E-2</v>
      </c>
      <c r="AY126" s="5">
        <f t="shared" si="152"/>
        <v>1.9219576971414486E-2</v>
      </c>
      <c r="AZ126" s="5">
        <f t="shared" si="153"/>
        <v>1.3651155002782406E-2</v>
      </c>
      <c r="BA126" s="5">
        <f t="shared" si="154"/>
        <v>6.4640351931143864E-3</v>
      </c>
      <c r="BB126" s="5">
        <f t="shared" si="155"/>
        <v>2.2956162483671674E-3</v>
      </c>
      <c r="BC126" s="5">
        <f t="shared" si="156"/>
        <v>6.5220609756343976E-4</v>
      </c>
      <c r="BD126" s="5">
        <f t="shared" si="157"/>
        <v>1.2307958550054484E-4</v>
      </c>
      <c r="BE126" s="5">
        <f t="shared" si="158"/>
        <v>3.8267077782864318E-4</v>
      </c>
      <c r="BF126" s="5">
        <f t="shared" si="159"/>
        <v>5.9488713586596605E-4</v>
      </c>
      <c r="BG126" s="5">
        <f t="shared" si="160"/>
        <v>6.165277046183402E-4</v>
      </c>
      <c r="BH126" s="5">
        <f t="shared" si="161"/>
        <v>4.7921662906104737E-4</v>
      </c>
      <c r="BI126" s="5">
        <f t="shared" si="162"/>
        <v>2.9798962914186867E-4</v>
      </c>
      <c r="BJ126" s="8">
        <f t="shared" si="163"/>
        <v>0.67127993242552253</v>
      </c>
      <c r="BK126" s="8">
        <f t="shared" si="164"/>
        <v>0.16441672889175302</v>
      </c>
      <c r="BL126" s="8">
        <f t="shared" si="165"/>
        <v>0.13825219271547148</v>
      </c>
      <c r="BM126" s="8">
        <f t="shared" si="166"/>
        <v>0.7897688241873394</v>
      </c>
      <c r="BN126" s="8">
        <f t="shared" si="167"/>
        <v>0.17026716089735494</v>
      </c>
    </row>
    <row r="127" spans="1:66" x14ac:dyDescent="0.25">
      <c r="A127" t="s">
        <v>340</v>
      </c>
      <c r="B127" t="s">
        <v>377</v>
      </c>
      <c r="C127" t="s">
        <v>415</v>
      </c>
      <c r="D127" t="s">
        <v>494</v>
      </c>
      <c r="E127">
        <f>VLOOKUP(A127,home!$A$2:$E$405,3,FALSE)</f>
        <v>1.3317073170731699</v>
      </c>
      <c r="F127">
        <f>VLOOKUP(B127,home!$B$2:$E$405,3,FALSE)</f>
        <v>0.34</v>
      </c>
      <c r="G127">
        <f>VLOOKUP(C127,away!$B$2:$E$405,4,FALSE)</f>
        <v>0.61</v>
      </c>
      <c r="H127">
        <f>VLOOKUP(A127,away!$A$2:$E$405,3,FALSE)</f>
        <v>1.14146341463415</v>
      </c>
      <c r="I127">
        <f>VLOOKUP(C127,away!$B$2:$E$405,3,FALSE)</f>
        <v>0.89</v>
      </c>
      <c r="J127">
        <f>VLOOKUP(B127,home!$B$2:$E$405,4,FALSE)</f>
        <v>0.96</v>
      </c>
      <c r="K127" s="3">
        <f t="shared" si="112"/>
        <v>0.27619609756097546</v>
      </c>
      <c r="L127" s="3">
        <f t="shared" si="113"/>
        <v>0.97526634146341784</v>
      </c>
      <c r="M127" s="5">
        <f t="shared" si="114"/>
        <v>0.28608610729318873</v>
      </c>
      <c r="N127" s="5">
        <f t="shared" si="115"/>
        <v>7.9015866400789253E-2</v>
      </c>
      <c r="O127" s="5">
        <f t="shared" si="116"/>
        <v>0.279010151203339</v>
      </c>
      <c r="P127" s="5">
        <f t="shared" si="117"/>
        <v>7.7061514942259934E-2</v>
      </c>
      <c r="Q127" s="5">
        <f t="shared" si="118"/>
        <v>1.0911936972648693E-2</v>
      </c>
      <c r="R127" s="5">
        <f t="shared" si="119"/>
        <v>0.13605460469761774</v>
      </c>
      <c r="S127" s="5">
        <f t="shared" si="120"/>
        <v>5.1894140730768153E-3</v>
      </c>
      <c r="T127" s="5">
        <f t="shared" si="121"/>
        <v>1.0642044849594494E-2</v>
      </c>
      <c r="U127" s="5">
        <f t="shared" si="122"/>
        <v>3.7577750872683176E-2</v>
      </c>
      <c r="V127" s="5">
        <f t="shared" si="123"/>
        <v>1.5531614042813368E-4</v>
      </c>
      <c r="W127" s="5">
        <f t="shared" si="124"/>
        <v>1.0046114695589649E-3</v>
      </c>
      <c r="X127" s="5">
        <f t="shared" si="125"/>
        <v>9.7976375250895947E-4</v>
      </c>
      <c r="Y127" s="5">
        <f t="shared" si="126"/>
        <v>4.7776530520394128E-4</v>
      </c>
      <c r="Z127" s="5">
        <f t="shared" si="127"/>
        <v>4.422982552089906E-2</v>
      </c>
      <c r="AA127" s="5">
        <f t="shared" si="128"/>
        <v>1.221610520467516E-2</v>
      </c>
      <c r="AB127" s="5">
        <f t="shared" si="129"/>
        <v>1.6870202924627999E-3</v>
      </c>
      <c r="AC127" s="5">
        <f t="shared" si="130"/>
        <v>2.6147934073111748E-6</v>
      </c>
      <c r="AD127" s="5">
        <f t="shared" si="131"/>
        <v>6.9367441864295656E-5</v>
      </c>
      <c r="AE127" s="5">
        <f t="shared" si="132"/>
        <v>6.765173124366796E-5</v>
      </c>
      <c r="AF127" s="5">
        <f t="shared" si="133"/>
        <v>3.2989228211839229E-5</v>
      </c>
      <c r="AG127" s="5">
        <f t="shared" si="134"/>
        <v>1.0724427968620738E-5</v>
      </c>
      <c r="AH127" s="5">
        <f t="shared" si="135"/>
        <v>1.0783965029833132E-2</v>
      </c>
      <c r="AI127" s="5">
        <f t="shared" si="136"/>
        <v>2.9784890574739396E-3</v>
      </c>
      <c r="AJ127" s="5">
        <f t="shared" si="137"/>
        <v>4.1132352715118491E-4</v>
      </c>
      <c r="AK127" s="5">
        <f t="shared" si="138"/>
        <v>3.7868651011391087E-5</v>
      </c>
      <c r="AL127" s="5">
        <f t="shared" si="139"/>
        <v>2.8173327692830651E-8</v>
      </c>
      <c r="AM127" s="5">
        <f t="shared" si="140"/>
        <v>3.8318033481412599E-6</v>
      </c>
      <c r="AN127" s="5">
        <f t="shared" si="141"/>
        <v>3.737028832549001E-6</v>
      </c>
      <c r="AO127" s="5">
        <f t="shared" si="142"/>
        <v>1.8222992187316861E-6</v>
      </c>
      <c r="AP127" s="5">
        <f t="shared" si="143"/>
        <v>5.9240903070136538E-7</v>
      </c>
      <c r="AQ127" s="5">
        <f t="shared" si="144"/>
        <v>1.4443914700550253E-7</v>
      </c>
      <c r="AR127" s="5">
        <f t="shared" si="145"/>
        <v>2.1034476242229598E-3</v>
      </c>
      <c r="AS127" s="5">
        <f t="shared" si="146"/>
        <v>5.8096402523428667E-4</v>
      </c>
      <c r="AT127" s="5">
        <f t="shared" si="147"/>
        <v>8.0229998296513008E-5</v>
      </c>
      <c r="AU127" s="5">
        <f t="shared" si="148"/>
        <v>7.3864041456068697E-6</v>
      </c>
      <c r="AV127" s="5">
        <f t="shared" si="149"/>
        <v>5.1002400000620686E-7</v>
      </c>
      <c r="AW127" s="5">
        <f t="shared" si="150"/>
        <v>2.1080282179492303E-10</v>
      </c>
      <c r="AX127" s="5">
        <f t="shared" si="151"/>
        <v>1.7638818856294932E-7</v>
      </c>
      <c r="AY127" s="5">
        <f t="shared" si="152"/>
        <v>1.7202546333714706E-7</v>
      </c>
      <c r="AZ127" s="5">
        <f t="shared" si="153"/>
        <v>8.3885322133684368E-8</v>
      </c>
      <c r="BA127" s="5">
        <f t="shared" si="154"/>
        <v>2.7270177073266208E-8</v>
      </c>
      <c r="BB127" s="5">
        <f t="shared" si="155"/>
        <v>6.6489214563259757E-9</v>
      </c>
      <c r="BC127" s="5">
        <f t="shared" si="156"/>
        <v>1.2968938606777313E-9</v>
      </c>
      <c r="BD127" s="5">
        <f t="shared" si="157"/>
        <v>3.4190361148930728E-4</v>
      </c>
      <c r="BE127" s="5">
        <f t="shared" si="158"/>
        <v>9.4432443235350569E-5</v>
      </c>
      <c r="BF127" s="5">
        <f t="shared" si="159"/>
        <v>1.3040936152376078E-5</v>
      </c>
      <c r="BG127" s="5">
        <f t="shared" si="160"/>
        <v>1.2006185579427056E-6</v>
      </c>
      <c r="BH127" s="5">
        <f t="shared" si="161"/>
        <v>8.2901540090765254E-8</v>
      </c>
      <c r="BI127" s="5">
        <f t="shared" si="162"/>
        <v>4.5794163709728232E-9</v>
      </c>
      <c r="BJ127" s="8">
        <f t="shared" si="163"/>
        <v>0.10322331707413629</v>
      </c>
      <c r="BK127" s="8">
        <f t="shared" si="164"/>
        <v>0.36849516744115191</v>
      </c>
      <c r="BL127" s="8">
        <f t="shared" si="165"/>
        <v>0.48398048170253832</v>
      </c>
      <c r="BM127" s="8">
        <f t="shared" si="166"/>
        <v>0.13178843841422172</v>
      </c>
      <c r="BN127" s="8">
        <f t="shared" si="167"/>
        <v>0.8681401815098434</v>
      </c>
    </row>
    <row r="128" spans="1:66" x14ac:dyDescent="0.25">
      <c r="A128" t="s">
        <v>340</v>
      </c>
      <c r="B128" t="s">
        <v>413</v>
      </c>
      <c r="C128" t="s">
        <v>394</v>
      </c>
      <c r="D128" t="s">
        <v>494</v>
      </c>
      <c r="E128">
        <f>VLOOKUP(A128,home!$A$2:$E$405,3,FALSE)</f>
        <v>1.3317073170731699</v>
      </c>
      <c r="F128">
        <f>VLOOKUP(B128,home!$B$2:$E$405,3,FALSE)</f>
        <v>1.33</v>
      </c>
      <c r="G128">
        <f>VLOOKUP(C128,away!$B$2:$E$405,4,FALSE)</f>
        <v>1.1599999999999999</v>
      </c>
      <c r="H128">
        <f>VLOOKUP(A128,away!$A$2:$E$405,3,FALSE)</f>
        <v>1.14146341463415</v>
      </c>
      <c r="I128">
        <f>VLOOKUP(C128,away!$B$2:$E$405,3,FALSE)</f>
        <v>0.89</v>
      </c>
      <c r="J128">
        <f>VLOOKUP(B128,home!$B$2:$E$405,4,FALSE)</f>
        <v>0.68</v>
      </c>
      <c r="K128" s="3">
        <f t="shared" si="112"/>
        <v>2.0545580487804864</v>
      </c>
      <c r="L128" s="3">
        <f t="shared" si="113"/>
        <v>0.69081365853658772</v>
      </c>
      <c r="M128" s="5">
        <f t="shared" si="114"/>
        <v>6.4224423818858511E-2</v>
      </c>
      <c r="N128" s="5">
        <f t="shared" si="115"/>
        <v>0.13195280688532493</v>
      </c>
      <c r="O128" s="5">
        <f t="shared" si="116"/>
        <v>4.4367109185710019E-2</v>
      </c>
      <c r="P128" s="5">
        <f t="shared" si="117"/>
        <v>9.1154801278623174E-2</v>
      </c>
      <c r="Q128" s="5">
        <f t="shared" si="118"/>
        <v>0.1355523507227108</v>
      </c>
      <c r="R128" s="5">
        <f t="shared" si="119"/>
        <v>1.532470250763629E-2</v>
      </c>
      <c r="S128" s="5">
        <f t="shared" si="120"/>
        <v>3.2344384355945797E-2</v>
      </c>
      <c r="T128" s="5">
        <f t="shared" si="121"/>
        <v>9.3641415325990518E-2</v>
      </c>
      <c r="U128" s="5">
        <f t="shared" si="122"/>
        <v>3.1485490882230641E-2</v>
      </c>
      <c r="V128" s="5">
        <f t="shared" si="123"/>
        <v>5.1007696538232462E-3</v>
      </c>
      <c r="W128" s="5">
        <f t="shared" si="124"/>
        <v>9.2833391069486945E-2</v>
      </c>
      <c r="X128" s="5">
        <f t="shared" si="125"/>
        <v>6.4130574519070074E-2</v>
      </c>
      <c r="Y128" s="5">
        <f t="shared" si="126"/>
        <v>2.215113840378603E-2</v>
      </c>
      <c r="Z128" s="5">
        <f t="shared" si="127"/>
        <v>3.5288379350950157E-3</v>
      </c>
      <c r="AA128" s="5">
        <f t="shared" si="128"/>
        <v>7.2502023823913762E-3</v>
      </c>
      <c r="AB128" s="5">
        <f t="shared" si="129"/>
        <v>7.4479808300148319E-3</v>
      </c>
      <c r="AC128" s="5">
        <f t="shared" si="130"/>
        <v>4.5247549191107056E-4</v>
      </c>
      <c r="AD128" s="5">
        <f t="shared" si="131"/>
        <v>4.7682897704350226E-2</v>
      </c>
      <c r="AE128" s="5">
        <f t="shared" si="132"/>
        <v>3.2939997012768042E-2</v>
      </c>
      <c r="AF128" s="5">
        <f t="shared" si="133"/>
        <v>1.1377699924287278E-2</v>
      </c>
      <c r="AG128" s="5">
        <f t="shared" si="134"/>
        <v>2.6199568368094513E-3</v>
      </c>
      <c r="AH128" s="5">
        <f t="shared" si="135"/>
        <v>6.0944236108142124E-4</v>
      </c>
      <c r="AI128" s="5">
        <f t="shared" si="136"/>
        <v>1.2521347082276176E-3</v>
      </c>
      <c r="AJ128" s="5">
        <f t="shared" si="137"/>
        <v>1.286291721473229E-3</v>
      </c>
      <c r="AK128" s="5">
        <f t="shared" si="138"/>
        <v>8.8092033647751001E-4</v>
      </c>
      <c r="AL128" s="5">
        <f t="shared" si="139"/>
        <v>2.5688242008947291E-5</v>
      </c>
      <c r="AM128" s="5">
        <f t="shared" si="140"/>
        <v>1.9593456253529862E-2</v>
      </c>
      <c r="AN128" s="5">
        <f t="shared" si="141"/>
        <v>1.3535427197877549E-2</v>
      </c>
      <c r="AO128" s="5">
        <f t="shared" si="142"/>
        <v>4.6752289912107108E-3</v>
      </c>
      <c r="AP128" s="5">
        <f t="shared" si="143"/>
        <v>1.0765706813048641E-3</v>
      </c>
      <c r="AQ128" s="5">
        <f t="shared" si="144"/>
        <v>1.8592743275635995E-4</v>
      </c>
      <c r="AR128" s="5">
        <f t="shared" si="145"/>
        <v>8.4202221425166578E-5</v>
      </c>
      <c r="AS128" s="5">
        <f t="shared" si="146"/>
        <v>1.7299835175427271E-4</v>
      </c>
      <c r="AT128" s="5">
        <f t="shared" si="147"/>
        <v>1.7771757801124941E-4</v>
      </c>
      <c r="AU128" s="5">
        <f t="shared" si="148"/>
        <v>1.2171036010426215E-4</v>
      </c>
      <c r="AV128" s="5">
        <f t="shared" si="149"/>
        <v>6.2515249993045789E-5</v>
      </c>
      <c r="AW128" s="5">
        <f t="shared" si="150"/>
        <v>1.0127709021861393E-6</v>
      </c>
      <c r="AX128" s="5">
        <f t="shared" si="151"/>
        <v>6.7093155415196958E-3</v>
      </c>
      <c r="AY128" s="5">
        <f t="shared" si="152"/>
        <v>4.6348868155136084E-3</v>
      </c>
      <c r="AZ128" s="5">
        <f t="shared" si="153"/>
        <v>1.6009215589639751E-3</v>
      </c>
      <c r="BA128" s="5">
        <f t="shared" si="154"/>
        <v>3.6864615972600042E-4</v>
      </c>
      <c r="BB128" s="5">
        <f t="shared" si="155"/>
        <v>6.36664505764454E-5</v>
      </c>
      <c r="BC128" s="5">
        <f t="shared" si="156"/>
        <v>8.7963307297506202E-6</v>
      </c>
      <c r="BD128" s="5">
        <f t="shared" si="157"/>
        <v>9.6946741066045236E-6</v>
      </c>
      <c r="BE128" s="5">
        <f t="shared" si="158"/>
        <v>1.9918270716028097E-5</v>
      </c>
      <c r="BF128" s="5">
        <f t="shared" si="159"/>
        <v>2.0461621708702097E-5</v>
      </c>
      <c r="BG128" s="5">
        <f t="shared" si="160"/>
        <v>1.4013196524238473E-5</v>
      </c>
      <c r="BH128" s="5">
        <f t="shared" si="161"/>
        <v>7.1977314270042219E-6</v>
      </c>
      <c r="BI128" s="5">
        <f t="shared" si="162"/>
        <v>2.9576314072623557E-6</v>
      </c>
      <c r="BJ128" s="8">
        <f t="shared" si="163"/>
        <v>0.68733507181829301</v>
      </c>
      <c r="BK128" s="8">
        <f t="shared" si="164"/>
        <v>0.19793742965668437</v>
      </c>
      <c r="BL128" s="8">
        <f t="shared" si="165"/>
        <v>0.11059766180242073</v>
      </c>
      <c r="BM128" s="8">
        <f t="shared" si="166"/>
        <v>0.512188932769018</v>
      </c>
      <c r="BN128" s="8">
        <f t="shared" si="167"/>
        <v>0.48257619439886368</v>
      </c>
    </row>
    <row r="129" spans="1:66" x14ac:dyDescent="0.25">
      <c r="A129" t="s">
        <v>340</v>
      </c>
      <c r="B129" t="s">
        <v>428</v>
      </c>
      <c r="C129" t="s">
        <v>378</v>
      </c>
      <c r="D129" t="s">
        <v>494</v>
      </c>
      <c r="E129">
        <f>VLOOKUP(A129,home!$A$2:$E$405,3,FALSE)</f>
        <v>1.3317073170731699</v>
      </c>
      <c r="F129">
        <f>VLOOKUP(B129,home!$B$2:$E$405,3,FALSE)</f>
        <v>1.0900000000000001</v>
      </c>
      <c r="G129">
        <f>VLOOKUP(C129,away!$B$2:$E$405,4,FALSE)</f>
        <v>0.92</v>
      </c>
      <c r="H129">
        <f>VLOOKUP(A129,away!$A$2:$E$405,3,FALSE)</f>
        <v>1.14146341463415</v>
      </c>
      <c r="I129">
        <f>VLOOKUP(C129,away!$B$2:$E$405,3,FALSE)</f>
        <v>0.67</v>
      </c>
      <c r="J129">
        <f>VLOOKUP(B129,home!$B$2:$E$405,4,FALSE)</f>
        <v>1.1100000000000001</v>
      </c>
      <c r="K129" s="3">
        <f t="shared" si="112"/>
        <v>1.3354360975609749</v>
      </c>
      <c r="L129" s="3">
        <f t="shared" si="113"/>
        <v>0.84890634146341748</v>
      </c>
      <c r="M129" s="5">
        <f t="shared" si="114"/>
        <v>0.11255171894481948</v>
      </c>
      <c r="N129" s="5">
        <f t="shared" si="115"/>
        <v>0.15030562832144939</v>
      </c>
      <c r="O129" s="5">
        <f t="shared" si="116"/>
        <v>9.5545867954865513E-2</v>
      </c>
      <c r="P129" s="5">
        <f t="shared" si="117"/>
        <v>0.12759540103972183</v>
      </c>
      <c r="Q129" s="5">
        <f t="shared" si="118"/>
        <v>0.10036178086352338</v>
      </c>
      <c r="R129" s="5">
        <f t="shared" si="119"/>
        <v>4.0554746603755833E-2</v>
      </c>
      <c r="S129" s="5">
        <f t="shared" si="120"/>
        <v>3.6162456067128791E-2</v>
      </c>
      <c r="T129" s="5">
        <f t="shared" si="121"/>
        <v>8.5197752215606853E-2</v>
      </c>
      <c r="U129" s="5">
        <f t="shared" si="122"/>
        <v>5.4158272542093891E-2</v>
      </c>
      <c r="V129" s="5">
        <f t="shared" si="123"/>
        <v>4.555104017685511E-3</v>
      </c>
      <c r="W129" s="5">
        <f t="shared" si="124"/>
        <v>4.4675581660217796E-2</v>
      </c>
      <c r="X129" s="5">
        <f t="shared" si="125"/>
        <v>3.7925384579925635E-2</v>
      </c>
      <c r="Y129" s="5">
        <f t="shared" si="126"/>
        <v>1.6097549736168889E-2</v>
      </c>
      <c r="Z129" s="5">
        <f t="shared" si="127"/>
        <v>1.1475727189456771E-2</v>
      </c>
      <c r="AA129" s="5">
        <f t="shared" si="128"/>
        <v>1.5325100334562526E-2</v>
      </c>
      <c r="AB129" s="5">
        <f t="shared" si="129"/>
        <v>1.0232846092759287E-2</v>
      </c>
      <c r="AC129" s="5">
        <f t="shared" si="130"/>
        <v>3.2274625021452347E-4</v>
      </c>
      <c r="AD129" s="5">
        <f t="shared" si="131"/>
        <v>1.4915346107146982E-2</v>
      </c>
      <c r="AE129" s="5">
        <f t="shared" si="132"/>
        <v>1.266173189547877E-2</v>
      </c>
      <c r="AF129" s="5">
        <f t="shared" si="133"/>
        <v>5.374312249990772E-3</v>
      </c>
      <c r="AG129" s="5">
        <f t="shared" si="134"/>
        <v>1.5207625833405644E-3</v>
      </c>
      <c r="AH129" s="5">
        <f t="shared" si="135"/>
        <v>2.435454396008503E-3</v>
      </c>
      <c r="AI129" s="5">
        <f t="shared" si="136"/>
        <v>3.2523937143933168E-3</v>
      </c>
      <c r="AJ129" s="5">
        <f t="shared" si="137"/>
        <v>2.1716819848406278E-3</v>
      </c>
      <c r="AK129" s="5">
        <f t="shared" si="138"/>
        <v>9.667141716596801E-4</v>
      </c>
      <c r="AL129" s="5">
        <f t="shared" si="139"/>
        <v>1.4635382779139334E-5</v>
      </c>
      <c r="AM129" s="5">
        <f t="shared" si="140"/>
        <v>3.9836983198199283E-3</v>
      </c>
      <c r="AN129" s="5">
        <f t="shared" si="141"/>
        <v>3.3817867661722983E-3</v>
      </c>
      <c r="AO129" s="5">
        <f t="shared" si="142"/>
        <v>1.4354101156403636E-3</v>
      </c>
      <c r="AP129" s="5">
        <f t="shared" si="143"/>
        <v>4.0617624992261397E-4</v>
      </c>
      <c r="AQ129" s="5">
        <f t="shared" si="144"/>
        <v>8.6201398577784218E-5</v>
      </c>
      <c r="AR129" s="5">
        <f t="shared" si="145"/>
        <v>4.1349453622331524E-4</v>
      </c>
      <c r="AS129" s="5">
        <f t="shared" si="146"/>
        <v>5.5219552981684936E-4</v>
      </c>
      <c r="AT129" s="5">
        <f t="shared" si="147"/>
        <v>3.6871092171461415E-4</v>
      </c>
      <c r="AU129" s="5">
        <f t="shared" si="148"/>
        <v>1.641299581408915E-4</v>
      </c>
      <c r="AV129" s="5">
        <f t="shared" si="149"/>
        <v>5.4796267698129589E-5</v>
      </c>
      <c r="AW129" s="5">
        <f t="shared" si="150"/>
        <v>4.6087640434232817E-7</v>
      </c>
      <c r="AX129" s="5">
        <f t="shared" si="151"/>
        <v>8.8666242301342298E-4</v>
      </c>
      <c r="AY129" s="5">
        <f t="shared" si="152"/>
        <v>7.5269335363341392E-4</v>
      </c>
      <c r="AZ129" s="5">
        <f t="shared" si="153"/>
        <v>3.1948308053838587E-4</v>
      </c>
      <c r="BA129" s="5">
        <f t="shared" si="154"/>
        <v>9.0403737686434488E-5</v>
      </c>
      <c r="BB129" s="5">
        <f t="shared" si="155"/>
        <v>1.918607655350239E-5</v>
      </c>
      <c r="BC129" s="5">
        <f t="shared" si="156"/>
        <v>3.257436410814155E-6</v>
      </c>
      <c r="BD129" s="5">
        <f t="shared" si="157"/>
        <v>5.8503022326741163E-5</v>
      </c>
      <c r="BE129" s="5">
        <f t="shared" si="158"/>
        <v>7.8127047831545805E-5</v>
      </c>
      <c r="BF129" s="5">
        <f t="shared" si="159"/>
        <v>5.2166839935059589E-5</v>
      </c>
      <c r="BG129" s="5">
        <f t="shared" si="160"/>
        <v>2.3221827048321335E-5</v>
      </c>
      <c r="BH129" s="5">
        <f t="shared" si="161"/>
        <v>7.7528165229115346E-6</v>
      </c>
      <c r="BI129" s="5">
        <f t="shared" si="162"/>
        <v>2.070678208492645E-6</v>
      </c>
      <c r="BJ129" s="8">
        <f t="shared" si="163"/>
        <v>0.48040078917081797</v>
      </c>
      <c r="BK129" s="8">
        <f t="shared" si="164"/>
        <v>0.28195475505598266</v>
      </c>
      <c r="BL129" s="8">
        <f t="shared" si="165"/>
        <v>0.22641824724040607</v>
      </c>
      <c r="BM129" s="8">
        <f t="shared" si="166"/>
        <v>0.37258214245129895</v>
      </c>
      <c r="BN129" s="8">
        <f t="shared" si="167"/>
        <v>0.62691514372813539</v>
      </c>
    </row>
    <row r="130" spans="1:66" x14ac:dyDescent="0.25">
      <c r="A130" t="s">
        <v>340</v>
      </c>
      <c r="B130" t="s">
        <v>431</v>
      </c>
      <c r="C130" t="s">
        <v>418</v>
      </c>
      <c r="D130" t="s">
        <v>494</v>
      </c>
      <c r="E130">
        <f>VLOOKUP(A130,home!$A$2:$E$405,3,FALSE)</f>
        <v>1.3317073170731699</v>
      </c>
      <c r="F130">
        <f>VLOOKUP(B130,home!$B$2:$E$405,3,FALSE)</f>
        <v>1.1599999999999999</v>
      </c>
      <c r="G130">
        <f>VLOOKUP(C130,away!$B$2:$E$405,4,FALSE)</f>
        <v>0.68</v>
      </c>
      <c r="H130">
        <f>VLOOKUP(A130,away!$A$2:$E$405,3,FALSE)</f>
        <v>1.14146341463415</v>
      </c>
      <c r="I130">
        <f>VLOOKUP(C130,away!$B$2:$E$405,3,FALSE)</f>
        <v>1.23</v>
      </c>
      <c r="J130">
        <f>VLOOKUP(B130,home!$B$2:$E$405,4,FALSE)</f>
        <v>0.8</v>
      </c>
      <c r="K130" s="3">
        <f t="shared" si="112"/>
        <v>1.0504507317073164</v>
      </c>
      <c r="L130" s="3">
        <f t="shared" si="113"/>
        <v>1.1232000000000038</v>
      </c>
      <c r="M130" s="5">
        <f t="shared" si="114"/>
        <v>0.11376154501006579</v>
      </c>
      <c r="N130" s="5">
        <f t="shared" si="115"/>
        <v>0.11950089819597841</v>
      </c>
      <c r="O130" s="5">
        <f t="shared" si="116"/>
        <v>0.12777696735530633</v>
      </c>
      <c r="P130" s="5">
        <f t="shared" si="117"/>
        <v>0.13422340885372341</v>
      </c>
      <c r="Q130" s="5">
        <f t="shared" si="118"/>
        <v>6.2764902974823525E-2</v>
      </c>
      <c r="R130" s="5">
        <f t="shared" si="119"/>
        <v>7.1759544866740285E-2</v>
      </c>
      <c r="S130" s="5">
        <f t="shared" si="120"/>
        <v>3.959141791437458E-2</v>
      </c>
      <c r="T130" s="5">
        <f t="shared" si="121"/>
        <v>7.0497539021322012E-2</v>
      </c>
      <c r="U130" s="5">
        <f t="shared" si="122"/>
        <v>7.5379866412251334E-2</v>
      </c>
      <c r="V130" s="5">
        <f t="shared" si="123"/>
        <v>5.190286472902139E-3</v>
      </c>
      <c r="W130" s="5">
        <f t="shared" si="124"/>
        <v>2.1977146085147364E-2</v>
      </c>
      <c r="X130" s="5">
        <f t="shared" si="125"/>
        <v>2.4684730482837605E-2</v>
      </c>
      <c r="Y130" s="5">
        <f t="shared" si="126"/>
        <v>1.3862944639161648E-2</v>
      </c>
      <c r="Z130" s="5">
        <f t="shared" si="127"/>
        <v>2.6866773598107657E-2</v>
      </c>
      <c r="AA130" s="5">
        <f t="shared" si="128"/>
        <v>2.8222221984747001E-2</v>
      </c>
      <c r="AB130" s="5">
        <f t="shared" si="129"/>
        <v>1.4823026867141896E-2</v>
      </c>
      <c r="AC130" s="5">
        <f t="shared" si="130"/>
        <v>3.8274024367079216E-4</v>
      </c>
      <c r="AD130" s="5">
        <f t="shared" si="131"/>
        <v>5.7714772964954086E-3</v>
      </c>
      <c r="AE130" s="5">
        <f t="shared" si="132"/>
        <v>6.4825232994236643E-3</v>
      </c>
      <c r="AF130" s="5">
        <f t="shared" si="133"/>
        <v>3.6405850849563427E-3</v>
      </c>
      <c r="AG130" s="5">
        <f t="shared" si="134"/>
        <v>1.3630350558076596E-3</v>
      </c>
      <c r="AH130" s="5">
        <f t="shared" si="135"/>
        <v>7.5441900263486569E-3</v>
      </c>
      <c r="AI130" s="5">
        <f t="shared" si="136"/>
        <v>7.9247999333169859E-3</v>
      </c>
      <c r="AJ130" s="5">
        <f t="shared" si="137"/>
        <v>4.1623059442934592E-3</v>
      </c>
      <c r="AK130" s="5">
        <f t="shared" si="138"/>
        <v>1.4574324415909258E-3</v>
      </c>
      <c r="AL130" s="5">
        <f t="shared" si="139"/>
        <v>1.8063292022432673E-5</v>
      </c>
      <c r="AM130" s="5">
        <f t="shared" si="140"/>
        <v>1.2125305098271534E-3</v>
      </c>
      <c r="AN130" s="5">
        <f t="shared" si="141"/>
        <v>1.3619142686378636E-3</v>
      </c>
      <c r="AO130" s="5">
        <f t="shared" si="142"/>
        <v>7.6485105326702684E-4</v>
      </c>
      <c r="AP130" s="5">
        <f t="shared" si="143"/>
        <v>2.8636023434317588E-4</v>
      </c>
      <c r="AQ130" s="5">
        <f t="shared" si="144"/>
        <v>8.0409953803564066E-5</v>
      </c>
      <c r="AR130" s="5">
        <f t="shared" si="145"/>
        <v>1.6947268475189664E-3</v>
      </c>
      <c r="AS130" s="5">
        <f t="shared" si="146"/>
        <v>1.7802270570203319E-3</v>
      </c>
      <c r="AT130" s="5">
        <f t="shared" si="147"/>
        <v>9.3502040732608492E-4</v>
      </c>
      <c r="AU130" s="5">
        <f t="shared" si="148"/>
        <v>3.2739762367898638E-4</v>
      </c>
      <c r="AV130" s="5">
        <f t="shared" si="149"/>
        <v>8.5978768338206964E-5</v>
      </c>
      <c r="AW130" s="5">
        <f t="shared" si="150"/>
        <v>5.9200746764663087E-7</v>
      </c>
      <c r="AX130" s="5">
        <f t="shared" si="151"/>
        <v>2.1228392687756302E-4</v>
      </c>
      <c r="AY130" s="5">
        <f t="shared" si="152"/>
        <v>2.3843730666887959E-4</v>
      </c>
      <c r="AZ130" s="5">
        <f t="shared" si="153"/>
        <v>1.3390639142524325E-4</v>
      </c>
      <c r="BA130" s="5">
        <f t="shared" si="154"/>
        <v>5.0134552949611254E-5</v>
      </c>
      <c r="BB130" s="5">
        <f t="shared" si="155"/>
        <v>1.4077782468250889E-5</v>
      </c>
      <c r="BC130" s="5">
        <f t="shared" si="156"/>
        <v>3.1624330536678875E-6</v>
      </c>
      <c r="BD130" s="5">
        <f t="shared" si="157"/>
        <v>3.1725286585555177E-4</v>
      </c>
      <c r="BE130" s="5">
        <f t="shared" si="158"/>
        <v>3.3325850507420746E-4</v>
      </c>
      <c r="BF130" s="5">
        <f t="shared" si="159"/>
        <v>1.7503582025144379E-4</v>
      </c>
      <c r="BG130" s="5">
        <f t="shared" si="160"/>
        <v>6.1288835152706499E-5</v>
      </c>
      <c r="BH130" s="5">
        <f t="shared" si="161"/>
        <v>1.6095225432912407E-5</v>
      </c>
      <c r="BI130" s="5">
        <f t="shared" si="162"/>
        <v>3.3814482665994104E-6</v>
      </c>
      <c r="BJ130" s="8">
        <f t="shared" si="163"/>
        <v>0.33490385054927563</v>
      </c>
      <c r="BK130" s="8">
        <f t="shared" si="164"/>
        <v>0.29340589909342807</v>
      </c>
      <c r="BL130" s="8">
        <f t="shared" si="165"/>
        <v>0.34478001923565288</v>
      </c>
      <c r="BM130" s="8">
        <f t="shared" si="166"/>
        <v>0.36993142992062522</v>
      </c>
      <c r="BN130" s="8">
        <f t="shared" si="167"/>
        <v>0.62978726725663781</v>
      </c>
    </row>
    <row r="131" spans="1:66" x14ac:dyDescent="0.25">
      <c r="A131" t="s">
        <v>342</v>
      </c>
      <c r="B131" t="s">
        <v>406</v>
      </c>
      <c r="C131" t="s">
        <v>343</v>
      </c>
      <c r="D131" t="s">
        <v>494</v>
      </c>
      <c r="E131">
        <f>VLOOKUP(A131,home!$A$2:$E$405,3,FALSE)</f>
        <v>1.1388888888888899</v>
      </c>
      <c r="F131">
        <f>VLOOKUP(B131,home!$B$2:$E$405,3,FALSE)</f>
        <v>1.17</v>
      </c>
      <c r="G131">
        <f>VLOOKUP(C131,away!$B$2:$E$405,4,FALSE)</f>
        <v>1.1000000000000001</v>
      </c>
      <c r="H131">
        <f>VLOOKUP(A131,away!$A$2:$E$405,3,FALSE)</f>
        <v>0.83333333333333304</v>
      </c>
      <c r="I131">
        <f>VLOOKUP(C131,away!$B$2:$E$405,3,FALSE)</f>
        <v>0.44</v>
      </c>
      <c r="J131">
        <f>VLOOKUP(B131,home!$B$2:$E$405,4,FALSE)</f>
        <v>1.4</v>
      </c>
      <c r="K131" s="3">
        <f t="shared" si="112"/>
        <v>1.4657500000000014</v>
      </c>
      <c r="L131" s="3">
        <f t="shared" si="113"/>
        <v>0.51333333333333309</v>
      </c>
      <c r="M131" s="5">
        <f t="shared" si="114"/>
        <v>0.1381958588044124</v>
      </c>
      <c r="N131" s="5">
        <f t="shared" si="115"/>
        <v>0.20256058004256766</v>
      </c>
      <c r="O131" s="5">
        <f t="shared" si="116"/>
        <v>7.0940540852931652E-2</v>
      </c>
      <c r="P131" s="5">
        <f t="shared" si="117"/>
        <v>0.10398109775518467</v>
      </c>
      <c r="Q131" s="5">
        <f t="shared" si="118"/>
        <v>0.14845158509869694</v>
      </c>
      <c r="R131" s="5">
        <f t="shared" si="119"/>
        <v>1.8208072152252449E-2</v>
      </c>
      <c r="S131" s="5">
        <f t="shared" si="120"/>
        <v>1.9559321067781629E-2</v>
      </c>
      <c r="T131" s="5">
        <f t="shared" si="121"/>
        <v>7.6205147017331054E-2</v>
      </c>
      <c r="U131" s="5">
        <f t="shared" si="122"/>
        <v>2.6688481757164054E-2</v>
      </c>
      <c r="V131" s="5">
        <f t="shared" si="123"/>
        <v>1.6351990843279792E-3</v>
      </c>
      <c r="W131" s="5">
        <f t="shared" si="124"/>
        <v>7.2530970286138433E-2</v>
      </c>
      <c r="X131" s="5">
        <f t="shared" si="125"/>
        <v>3.7232564746884377E-2</v>
      </c>
      <c r="Y131" s="5">
        <f t="shared" si="126"/>
        <v>9.5563582850336521E-3</v>
      </c>
      <c r="Z131" s="5">
        <f t="shared" si="127"/>
        <v>3.1156034571631947E-3</v>
      </c>
      <c r="AA131" s="5">
        <f t="shared" si="128"/>
        <v>4.566695767336957E-3</v>
      </c>
      <c r="AB131" s="5">
        <f t="shared" si="129"/>
        <v>3.3468171604870761E-3</v>
      </c>
      <c r="AC131" s="5">
        <f t="shared" si="130"/>
        <v>7.6897110606140707E-5</v>
      </c>
      <c r="AD131" s="5">
        <f t="shared" si="131"/>
        <v>2.6578067424226876E-2</v>
      </c>
      <c r="AE131" s="5">
        <f t="shared" si="132"/>
        <v>1.3643407944436456E-2</v>
      </c>
      <c r="AF131" s="5">
        <f t="shared" si="133"/>
        <v>3.5018080390720216E-3</v>
      </c>
      <c r="AG131" s="5">
        <f t="shared" si="134"/>
        <v>5.9919826446343445E-4</v>
      </c>
      <c r="AH131" s="5">
        <f t="shared" si="135"/>
        <v>3.9983577700260974E-4</v>
      </c>
      <c r="AI131" s="5">
        <f t="shared" si="136"/>
        <v>5.8605929014157591E-4</v>
      </c>
      <c r="AJ131" s="5">
        <f t="shared" si="137"/>
        <v>4.295082022625079E-4</v>
      </c>
      <c r="AK131" s="5">
        <f t="shared" si="138"/>
        <v>2.0985054915542388E-4</v>
      </c>
      <c r="AL131" s="5">
        <f t="shared" si="139"/>
        <v>2.3143518320168585E-6</v>
      </c>
      <c r="AM131" s="5">
        <f t="shared" si="140"/>
        <v>7.7913604654121192E-3</v>
      </c>
      <c r="AN131" s="5">
        <f t="shared" si="141"/>
        <v>3.999565038911552E-3</v>
      </c>
      <c r="AO131" s="5">
        <f t="shared" si="142"/>
        <v>1.0265550266539646E-3</v>
      </c>
      <c r="AP131" s="5">
        <f t="shared" si="143"/>
        <v>1.7565497122745601E-4</v>
      </c>
      <c r="AQ131" s="5">
        <f t="shared" si="144"/>
        <v>2.2542387974190178E-5</v>
      </c>
      <c r="AR131" s="5">
        <f t="shared" si="145"/>
        <v>4.1049806438934605E-5</v>
      </c>
      <c r="AS131" s="5">
        <f t="shared" si="146"/>
        <v>6.0168753787868459E-5</v>
      </c>
      <c r="AT131" s="5">
        <f t="shared" si="147"/>
        <v>4.4096175432284144E-5</v>
      </c>
      <c r="AU131" s="5">
        <f t="shared" si="148"/>
        <v>2.1544656379956852E-5</v>
      </c>
      <c r="AV131" s="5">
        <f t="shared" si="149"/>
        <v>7.8947700222304464E-6</v>
      </c>
      <c r="AW131" s="5">
        <f t="shared" si="150"/>
        <v>4.8371131894251933E-8</v>
      </c>
      <c r="AX131" s="5">
        <f t="shared" si="151"/>
        <v>1.9033644336963024E-3</v>
      </c>
      <c r="AY131" s="5">
        <f t="shared" si="152"/>
        <v>9.7706040929743478E-4</v>
      </c>
      <c r="AZ131" s="5">
        <f t="shared" si="153"/>
        <v>2.5077883838634142E-4</v>
      </c>
      <c r="BA131" s="5">
        <f t="shared" si="154"/>
        <v>4.2911045679440614E-5</v>
      </c>
      <c r="BB131" s="5">
        <f t="shared" si="155"/>
        <v>5.5069175288615433E-6</v>
      </c>
      <c r="BC131" s="5">
        <f t="shared" si="156"/>
        <v>5.6537686629645175E-7</v>
      </c>
      <c r="BD131" s="5">
        <f t="shared" si="157"/>
        <v>3.5120389953310676E-6</v>
      </c>
      <c r="BE131" s="5">
        <f t="shared" si="158"/>
        <v>5.1477711574065177E-6</v>
      </c>
      <c r="BF131" s="5">
        <f t="shared" si="159"/>
        <v>3.7726727869843061E-6</v>
      </c>
      <c r="BG131" s="5">
        <f t="shared" si="160"/>
        <v>1.8432650458407511E-6</v>
      </c>
      <c r="BH131" s="5">
        <f t="shared" si="161"/>
        <v>6.754414352352708E-7</v>
      </c>
      <c r="BI131" s="5">
        <f t="shared" si="162"/>
        <v>1.980056567392199E-7</v>
      </c>
      <c r="BJ131" s="8">
        <f t="shared" si="163"/>
        <v>0.60705555206048467</v>
      </c>
      <c r="BK131" s="8">
        <f t="shared" si="164"/>
        <v>0.26442774858344231</v>
      </c>
      <c r="BL131" s="8">
        <f t="shared" si="165"/>
        <v>0.12556576486587306</v>
      </c>
      <c r="BM131" s="8">
        <f t="shared" si="166"/>
        <v>0.31684992222275216</v>
      </c>
      <c r="BN131" s="8">
        <f t="shared" si="167"/>
        <v>0.68233773470604575</v>
      </c>
    </row>
    <row r="132" spans="1:66" x14ac:dyDescent="0.25">
      <c r="A132" t="s">
        <v>342</v>
      </c>
      <c r="B132" t="s">
        <v>346</v>
      </c>
      <c r="C132" t="s">
        <v>399</v>
      </c>
      <c r="D132" t="s">
        <v>494</v>
      </c>
      <c r="E132">
        <f>VLOOKUP(A132,home!$A$2:$E$405,3,FALSE)</f>
        <v>1.1388888888888899</v>
      </c>
      <c r="F132">
        <f>VLOOKUP(B132,home!$B$2:$E$405,3,FALSE)</f>
        <v>0.59</v>
      </c>
      <c r="G132">
        <f>VLOOKUP(C132,away!$B$2:$E$405,4,FALSE)</f>
        <v>1.17</v>
      </c>
      <c r="H132">
        <f>VLOOKUP(A132,away!$A$2:$E$405,3,FALSE)</f>
        <v>0.83333333333333304</v>
      </c>
      <c r="I132">
        <f>VLOOKUP(C132,away!$B$2:$E$405,3,FALSE)</f>
        <v>0.95</v>
      </c>
      <c r="J132">
        <f>VLOOKUP(B132,home!$B$2:$E$405,4,FALSE)</f>
        <v>1.3</v>
      </c>
      <c r="K132" s="3">
        <f t="shared" si="112"/>
        <v>0.78617500000000062</v>
      </c>
      <c r="L132" s="3">
        <f t="shared" si="113"/>
        <v>1.0291666666666661</v>
      </c>
      <c r="M132" s="5">
        <f t="shared" si="114"/>
        <v>0.16278228160828001</v>
      </c>
      <c r="N132" s="5">
        <f t="shared" si="115"/>
        <v>0.12797536024338965</v>
      </c>
      <c r="O132" s="5">
        <f t="shared" si="116"/>
        <v>0.1675300981551881</v>
      </c>
      <c r="P132" s="5">
        <f t="shared" si="117"/>
        <v>0.13170797491715511</v>
      </c>
      <c r="Q132" s="5">
        <f t="shared" si="118"/>
        <v>5.0305514419673458E-2</v>
      </c>
      <c r="R132" s="5">
        <f t="shared" si="119"/>
        <v>8.6208196342357157E-2</v>
      </c>
      <c r="S132" s="5">
        <f t="shared" si="120"/>
        <v>2.6641398691231374E-2</v>
      </c>
      <c r="T132" s="5">
        <f t="shared" si="121"/>
        <v>5.1772758590247242E-2</v>
      </c>
      <c r="U132" s="5">
        <f t="shared" si="122"/>
        <v>6.7774728759452688E-2</v>
      </c>
      <c r="V132" s="5">
        <f t="shared" si="123"/>
        <v>2.3950768514682747E-3</v>
      </c>
      <c r="W132" s="5">
        <f t="shared" si="124"/>
        <v>1.3182979266295606E-2</v>
      </c>
      <c r="X132" s="5">
        <f t="shared" si="125"/>
        <v>1.356748282822922E-2</v>
      </c>
      <c r="Y132" s="5">
        <f t="shared" si="126"/>
        <v>6.9816005386929489E-3</v>
      </c>
      <c r="Z132" s="5">
        <f t="shared" si="127"/>
        <v>2.9574200689669733E-2</v>
      </c>
      <c r="AA132" s="5">
        <f t="shared" si="128"/>
        <v>2.3250497227201121E-2</v>
      </c>
      <c r="AB132" s="5">
        <f t="shared" si="129"/>
        <v>9.1394798287974255E-3</v>
      </c>
      <c r="AC132" s="5">
        <f t="shared" si="130"/>
        <v>1.2111680658715062E-4</v>
      </c>
      <c r="AD132" s="5">
        <f t="shared" si="131"/>
        <v>2.5910321811699888E-3</v>
      </c>
      <c r="AE132" s="5">
        <f t="shared" si="132"/>
        <v>2.6666039531207785E-3</v>
      </c>
      <c r="AF132" s="5">
        <f t="shared" si="133"/>
        <v>1.372189950876733E-3</v>
      </c>
      <c r="AG132" s="5">
        <f t="shared" si="134"/>
        <v>4.7073738592576795E-4</v>
      </c>
      <c r="AH132" s="5">
        <f t="shared" si="135"/>
        <v>7.6091953857796027E-3</v>
      </c>
      <c r="AI132" s="5">
        <f t="shared" si="136"/>
        <v>5.9821591824152842E-3</v>
      </c>
      <c r="AJ132" s="5">
        <f t="shared" si="137"/>
        <v>2.3515119976176692E-3</v>
      </c>
      <c r="AK132" s="5">
        <f t="shared" si="138"/>
        <v>6.1623331490902431E-4</v>
      </c>
      <c r="AL132" s="5">
        <f t="shared" si="139"/>
        <v>3.9198490564012236E-6</v>
      </c>
      <c r="AM132" s="5">
        <f t="shared" si="140"/>
        <v>4.0740094500626355E-4</v>
      </c>
      <c r="AN132" s="5">
        <f t="shared" si="141"/>
        <v>4.19283472568946E-4</v>
      </c>
      <c r="AO132" s="5">
        <f t="shared" si="142"/>
        <v>2.1575628692610335E-4</v>
      </c>
      <c r="AP132" s="5">
        <f t="shared" si="143"/>
        <v>7.4016392876038198E-5</v>
      </c>
      <c r="AQ132" s="5">
        <f t="shared" si="144"/>
        <v>1.9043801083730645E-5</v>
      </c>
      <c r="AR132" s="5">
        <f t="shared" si="145"/>
        <v>1.5662260502396345E-3</v>
      </c>
      <c r="AS132" s="5">
        <f t="shared" si="146"/>
        <v>1.2313277650471456E-3</v>
      </c>
      <c r="AT132" s="5">
        <f t="shared" si="147"/>
        <v>4.8401955284297016E-4</v>
      </c>
      <c r="AU132" s="5">
        <f t="shared" si="148"/>
        <v>1.2684135731877414E-4</v>
      </c>
      <c r="AV132" s="5">
        <f t="shared" si="149"/>
        <v>2.4929876022521831E-5</v>
      </c>
      <c r="AW132" s="5">
        <f t="shared" si="150"/>
        <v>8.8099163308253364E-8</v>
      </c>
      <c r="AX132" s="5">
        <f t="shared" si="151"/>
        <v>5.3381406323383234E-5</v>
      </c>
      <c r="AY132" s="5">
        <f t="shared" si="152"/>
        <v>5.4938364007815218E-5</v>
      </c>
      <c r="AZ132" s="5">
        <f t="shared" si="153"/>
        <v>2.8270366479021563E-5</v>
      </c>
      <c r="BA132" s="5">
        <f t="shared" si="154"/>
        <v>9.6983062782198941E-6</v>
      </c>
      <c r="BB132" s="5">
        <f t="shared" si="155"/>
        <v>2.4952933861669913E-6</v>
      </c>
      <c r="BC132" s="5">
        <f t="shared" si="156"/>
        <v>5.136145553193723E-7</v>
      </c>
      <c r="BD132" s="5">
        <f t="shared" si="157"/>
        <v>2.6865127389527041E-4</v>
      </c>
      <c r="BE132" s="5">
        <f t="shared" si="158"/>
        <v>2.1120691525461439E-4</v>
      </c>
      <c r="BF132" s="5">
        <f t="shared" si="159"/>
        <v>8.3022798300148282E-5</v>
      </c>
      <c r="BG132" s="5">
        <f t="shared" si="160"/>
        <v>2.1756816151206377E-5</v>
      </c>
      <c r="BH132" s="5">
        <f t="shared" si="161"/>
        <v>4.2761662344186714E-6</v>
      </c>
      <c r="BI132" s="5">
        <f t="shared" si="162"/>
        <v>6.7236299786882047E-7</v>
      </c>
      <c r="BJ132" s="8">
        <f t="shared" si="163"/>
        <v>0.27217105760711235</v>
      </c>
      <c r="BK132" s="8">
        <f t="shared" si="164"/>
        <v>0.32370670708778621</v>
      </c>
      <c r="BL132" s="8">
        <f t="shared" si="165"/>
        <v>0.37448503112802267</v>
      </c>
      <c r="BM132" s="8">
        <f t="shared" si="166"/>
        <v>0.27337272056170292</v>
      </c>
      <c r="BN132" s="8">
        <f t="shared" si="167"/>
        <v>0.72650942568604338</v>
      </c>
    </row>
    <row r="133" spans="1:66" x14ac:dyDescent="0.25">
      <c r="A133" t="s">
        <v>342</v>
      </c>
      <c r="B133" t="s">
        <v>400</v>
      </c>
      <c r="C133" t="s">
        <v>386</v>
      </c>
      <c r="D133" t="s">
        <v>494</v>
      </c>
      <c r="E133">
        <f>VLOOKUP(A133,home!$A$2:$E$405,3,FALSE)</f>
        <v>1.1388888888888899</v>
      </c>
      <c r="F133">
        <f>VLOOKUP(B133,home!$B$2:$E$405,3,FALSE)</f>
        <v>1.39</v>
      </c>
      <c r="G133">
        <f>VLOOKUP(C133,away!$B$2:$E$405,4,FALSE)</f>
        <v>0.95</v>
      </c>
      <c r="H133">
        <f>VLOOKUP(A133,away!$A$2:$E$405,3,FALSE)</f>
        <v>0.83333333333333304</v>
      </c>
      <c r="I133">
        <f>VLOOKUP(C133,away!$B$2:$E$405,3,FALSE)</f>
        <v>0.66</v>
      </c>
      <c r="J133">
        <f>VLOOKUP(B133,home!$B$2:$E$405,4,FALSE)</f>
        <v>0.7</v>
      </c>
      <c r="K133" s="3">
        <f t="shared" si="112"/>
        <v>1.5039027777777791</v>
      </c>
      <c r="L133" s="3">
        <f t="shared" si="113"/>
        <v>0.38499999999999984</v>
      </c>
      <c r="M133" s="5">
        <f t="shared" si="114"/>
        <v>0.15123765915286477</v>
      </c>
      <c r="N133" s="5">
        <f t="shared" si="115"/>
        <v>0.22744673570460228</v>
      </c>
      <c r="O133" s="5">
        <f t="shared" si="116"/>
        <v>5.8226498773852907E-2</v>
      </c>
      <c r="P133" s="5">
        <f t="shared" si="117"/>
        <v>8.7566993246271818E-2</v>
      </c>
      <c r="Q133" s="5">
        <f t="shared" si="118"/>
        <v>0.17102888881131992</v>
      </c>
      <c r="R133" s="5">
        <f t="shared" si="119"/>
        <v>1.1208601013966682E-2</v>
      </c>
      <c r="S133" s="5">
        <f t="shared" si="120"/>
        <v>1.2675378522028938E-2</v>
      </c>
      <c r="T133" s="5">
        <f t="shared" si="121"/>
        <v>6.5846122192358136E-2</v>
      </c>
      <c r="U133" s="5">
        <f t="shared" si="122"/>
        <v>1.6856646199907323E-2</v>
      </c>
      <c r="V133" s="5">
        <f t="shared" si="123"/>
        <v>8.1545297032618663E-4</v>
      </c>
      <c r="W133" s="5">
        <f t="shared" si="124"/>
        <v>8.5736940321196942E-2</v>
      </c>
      <c r="X133" s="5">
        <f t="shared" si="125"/>
        <v>3.3008722023660807E-2</v>
      </c>
      <c r="Y133" s="5">
        <f t="shared" si="126"/>
        <v>6.3541789895547041E-3</v>
      </c>
      <c r="Z133" s="5">
        <f t="shared" si="127"/>
        <v>1.4384371301257234E-3</v>
      </c>
      <c r="AA133" s="5">
        <f t="shared" si="128"/>
        <v>2.1632695956547723E-3</v>
      </c>
      <c r="AB133" s="5">
        <f t="shared" si="129"/>
        <v>1.6266735769937129E-3</v>
      </c>
      <c r="AC133" s="5">
        <f t="shared" si="130"/>
        <v>2.9509335317497928E-5</v>
      </c>
      <c r="AD133" s="5">
        <f t="shared" si="131"/>
        <v>3.223500567680395E-2</v>
      </c>
      <c r="AE133" s="5">
        <f t="shared" si="132"/>
        <v>1.2410477185569514E-2</v>
      </c>
      <c r="AF133" s="5">
        <f t="shared" si="133"/>
        <v>2.3890168582221313E-3</v>
      </c>
      <c r="AG133" s="5">
        <f t="shared" si="134"/>
        <v>3.0659049680517337E-4</v>
      </c>
      <c r="AH133" s="5">
        <f t="shared" si="135"/>
        <v>1.3844957377460085E-4</v>
      </c>
      <c r="AI133" s="5">
        <f t="shared" si="136"/>
        <v>2.0821469858177177E-4</v>
      </c>
      <c r="AJ133" s="5">
        <f t="shared" si="137"/>
        <v>1.5656733178564484E-4</v>
      </c>
      <c r="AK133" s="5">
        <f t="shared" si="138"/>
        <v>7.8487348393895448E-5</v>
      </c>
      <c r="AL133" s="5">
        <f t="shared" si="139"/>
        <v>6.8343923885715968E-7</v>
      </c>
      <c r="AM133" s="5">
        <f t="shared" si="140"/>
        <v>9.6956629158055849E-3</v>
      </c>
      <c r="AN133" s="5">
        <f t="shared" si="141"/>
        <v>3.7328302225851481E-3</v>
      </c>
      <c r="AO133" s="5">
        <f t="shared" si="142"/>
        <v>7.1856981784764091E-4</v>
      </c>
      <c r="AP133" s="5">
        <f t="shared" si="143"/>
        <v>9.2216459957113873E-5</v>
      </c>
      <c r="AQ133" s="5">
        <f t="shared" si="144"/>
        <v>8.8758342708722074E-6</v>
      </c>
      <c r="AR133" s="5">
        <f t="shared" si="145"/>
        <v>1.0660617180644261E-5</v>
      </c>
      <c r="AS133" s="5">
        <f t="shared" si="146"/>
        <v>1.6032531790796418E-5</v>
      </c>
      <c r="AT133" s="5">
        <f t="shared" si="147"/>
        <v>1.2055684547494646E-5</v>
      </c>
      <c r="AU133" s="5">
        <f t="shared" si="148"/>
        <v>6.0435258263299466E-6</v>
      </c>
      <c r="AV133" s="5">
        <f t="shared" si="149"/>
        <v>2.2722188194473395E-6</v>
      </c>
      <c r="AW133" s="5">
        <f t="shared" si="150"/>
        <v>1.0992029871040315E-8</v>
      </c>
      <c r="AX133" s="5">
        <f t="shared" si="151"/>
        <v>2.4302223985795059E-3</v>
      </c>
      <c r="AY133" s="5">
        <f t="shared" si="152"/>
        <v>9.3563562345310922E-4</v>
      </c>
      <c r="AZ133" s="5">
        <f t="shared" si="153"/>
        <v>1.8010985751472347E-4</v>
      </c>
      <c r="BA133" s="5">
        <f t="shared" si="154"/>
        <v>2.311409838105617E-5</v>
      </c>
      <c r="BB133" s="5">
        <f t="shared" si="155"/>
        <v>2.2247319691766558E-6</v>
      </c>
      <c r="BC133" s="5">
        <f t="shared" si="156"/>
        <v>1.7130436162660241E-7</v>
      </c>
      <c r="BD133" s="5">
        <f t="shared" si="157"/>
        <v>6.840562690913396E-7</v>
      </c>
      <c r="BE133" s="5">
        <f t="shared" si="158"/>
        <v>1.0287541232427695E-6</v>
      </c>
      <c r="BF133" s="5">
        <f t="shared" si="159"/>
        <v>7.7357309179757268E-7</v>
      </c>
      <c r="BG133" s="5">
        <f t="shared" si="160"/>
        <v>3.8779290718950463E-7</v>
      </c>
      <c r="BH133" s="5">
        <f t="shared" si="161"/>
        <v>1.458007075812042E-7</v>
      </c>
      <c r="BI133" s="5">
        <f t="shared" si="162"/>
        <v>4.385401782666772E-8</v>
      </c>
      <c r="BJ133" s="8">
        <f t="shared" si="163"/>
        <v>0.65458231152481916</v>
      </c>
      <c r="BK133" s="8">
        <f t="shared" si="164"/>
        <v>0.25326131228950122</v>
      </c>
      <c r="BL133" s="8">
        <f t="shared" si="165"/>
        <v>9.0713536522192717E-2</v>
      </c>
      <c r="BM133" s="8">
        <f t="shared" si="166"/>
        <v>0.2923445961323371</v>
      </c>
      <c r="BN133" s="8">
        <f t="shared" si="167"/>
        <v>0.70671537670287843</v>
      </c>
    </row>
    <row r="134" spans="1:66" x14ac:dyDescent="0.25">
      <c r="A134" t="s">
        <v>342</v>
      </c>
      <c r="B134" t="s">
        <v>348</v>
      </c>
      <c r="C134" t="s">
        <v>364</v>
      </c>
      <c r="D134" t="s">
        <v>494</v>
      </c>
      <c r="E134">
        <f>VLOOKUP(A134,home!$A$2:$E$405,3,FALSE)</f>
        <v>1.1388888888888899</v>
      </c>
      <c r="F134">
        <f>VLOOKUP(B134,home!$B$2:$E$405,3,FALSE)</f>
        <v>1.46</v>
      </c>
      <c r="G134">
        <f>VLOOKUP(C134,away!$B$2:$E$405,4,FALSE)</f>
        <v>1.61</v>
      </c>
      <c r="H134">
        <f>VLOOKUP(A134,away!$A$2:$E$405,3,FALSE)</f>
        <v>0.83333333333333304</v>
      </c>
      <c r="I134">
        <f>VLOOKUP(C134,away!$B$2:$E$405,3,FALSE)</f>
        <v>0.73</v>
      </c>
      <c r="J134">
        <f>VLOOKUP(B134,home!$B$2:$E$405,4,FALSE)</f>
        <v>0.9</v>
      </c>
      <c r="K134" s="3">
        <f t="shared" si="112"/>
        <v>2.677072222222225</v>
      </c>
      <c r="L134" s="3">
        <f t="shared" si="113"/>
        <v>0.54749999999999976</v>
      </c>
      <c r="M134" s="5">
        <f t="shared" si="114"/>
        <v>3.9772791854167745E-2</v>
      </c>
      <c r="N134" s="5">
        <f t="shared" si="115"/>
        <v>0.10647463627301887</v>
      </c>
      <c r="O134" s="5">
        <f t="shared" si="116"/>
        <v>2.177560354015683E-2</v>
      </c>
      <c r="P134" s="5">
        <f t="shared" si="117"/>
        <v>5.8294863359477797E-2</v>
      </c>
      <c r="Q134" s="5">
        <f t="shared" si="118"/>
        <v>0.14252014556885689</v>
      </c>
      <c r="R134" s="5">
        <f t="shared" si="119"/>
        <v>5.9610714691179286E-3</v>
      </c>
      <c r="S134" s="5">
        <f t="shared" si="120"/>
        <v>2.1360652192587305E-2</v>
      </c>
      <c r="T134" s="5">
        <f t="shared" si="121"/>
        <v>7.80297796989491E-2</v>
      </c>
      <c r="U134" s="5">
        <f t="shared" si="122"/>
        <v>1.5958218844657038E-2</v>
      </c>
      <c r="V134" s="5">
        <f t="shared" si="123"/>
        <v>3.4786938585273145E-3</v>
      </c>
      <c r="W134" s="5">
        <f t="shared" si="124"/>
        <v>0.12717890760315156</v>
      </c>
      <c r="X134" s="5">
        <f t="shared" si="125"/>
        <v>6.9630451912725447E-2</v>
      </c>
      <c r="Y134" s="5">
        <f t="shared" si="126"/>
        <v>1.906133621110858E-2</v>
      </c>
      <c r="Z134" s="5">
        <f t="shared" si="127"/>
        <v>1.0878955431140216E-3</v>
      </c>
      <c r="AA134" s="5">
        <f t="shared" si="128"/>
        <v>2.9123749391499081E-3</v>
      </c>
      <c r="AB134" s="5">
        <f t="shared" si="129"/>
        <v>3.8983190251471816E-3</v>
      </c>
      <c r="AC134" s="5">
        <f t="shared" si="130"/>
        <v>3.1866945608171801E-4</v>
      </c>
      <c r="AD134" s="5">
        <f t="shared" si="131"/>
        <v>8.5116780199241002E-2</v>
      </c>
      <c r="AE134" s="5">
        <f t="shared" si="132"/>
        <v>4.6601437159084422E-2</v>
      </c>
      <c r="AF134" s="5">
        <f t="shared" si="133"/>
        <v>1.2757143422299354E-2</v>
      </c>
      <c r="AG134" s="5">
        <f t="shared" si="134"/>
        <v>2.3281786745696312E-3</v>
      </c>
      <c r="AH134" s="5">
        <f t="shared" si="135"/>
        <v>1.4890570246373159E-4</v>
      </c>
      <c r="AI134" s="5">
        <f t="shared" si="136"/>
        <v>3.9863131979614344E-4</v>
      </c>
      <c r="AJ134" s="5">
        <f t="shared" si="137"/>
        <v>5.3358241656702014E-4</v>
      </c>
      <c r="AK134" s="5">
        <f t="shared" si="138"/>
        <v>4.7614622188592586E-4</v>
      </c>
      <c r="AL134" s="5">
        <f t="shared" si="139"/>
        <v>1.8682915161940006E-5</v>
      </c>
      <c r="AM134" s="5">
        <f t="shared" si="140"/>
        <v>4.5572753583276539E-2</v>
      </c>
      <c r="AN134" s="5">
        <f t="shared" si="141"/>
        <v>2.4951082586843889E-2</v>
      </c>
      <c r="AO134" s="5">
        <f t="shared" si="142"/>
        <v>6.8303588581485105E-3</v>
      </c>
      <c r="AP134" s="5">
        <f t="shared" si="143"/>
        <v>1.2465404916121028E-3</v>
      </c>
      <c r="AQ134" s="5">
        <f t="shared" si="144"/>
        <v>1.7062022978940643E-4</v>
      </c>
      <c r="AR134" s="5">
        <f t="shared" si="145"/>
        <v>1.6305174419778609E-5</v>
      </c>
      <c r="AS134" s="5">
        <f t="shared" si="146"/>
        <v>4.3650129517677701E-5</v>
      </c>
      <c r="AT134" s="5">
        <f t="shared" si="147"/>
        <v>5.84272746140887E-5</v>
      </c>
      <c r="AU134" s="5">
        <f t="shared" si="148"/>
        <v>5.2138011296508875E-5</v>
      </c>
      <c r="AV134" s="5">
        <f t="shared" si="149"/>
        <v>3.4894305440948123E-5</v>
      </c>
      <c r="AW134" s="5">
        <f t="shared" si="150"/>
        <v>7.6065259673791125E-7</v>
      </c>
      <c r="AX134" s="5">
        <f t="shared" si="151"/>
        <v>2.0333592117994678E-2</v>
      </c>
      <c r="AY134" s="5">
        <f t="shared" si="152"/>
        <v>1.113264168460208E-2</v>
      </c>
      <c r="AZ134" s="5">
        <f t="shared" si="153"/>
        <v>3.0475606611598178E-3</v>
      </c>
      <c r="BA134" s="5">
        <f t="shared" si="154"/>
        <v>5.5617982066166651E-4</v>
      </c>
      <c r="BB134" s="5">
        <f t="shared" si="155"/>
        <v>7.6127112953065546E-5</v>
      </c>
      <c r="BC134" s="5">
        <f t="shared" si="156"/>
        <v>8.335918868360678E-6</v>
      </c>
      <c r="BD134" s="5">
        <f t="shared" si="157"/>
        <v>1.487847165804797E-6</v>
      </c>
      <c r="BE134" s="5">
        <f t="shared" si="158"/>
        <v>3.9830743184880869E-6</v>
      </c>
      <c r="BF134" s="5">
        <f t="shared" si="159"/>
        <v>5.3314888085355897E-6</v>
      </c>
      <c r="BG134" s="5">
        <f t="shared" si="160"/>
        <v>4.7575935308064313E-6</v>
      </c>
      <c r="BH134" s="5">
        <f t="shared" si="161"/>
        <v>3.1841053714865135E-6</v>
      </c>
      <c r="BI134" s="5">
        <f t="shared" si="162"/>
        <v>1.7048160085270241E-6</v>
      </c>
      <c r="BJ134" s="8">
        <f t="shared" si="163"/>
        <v>0.80362458978891493</v>
      </c>
      <c r="BK134" s="8">
        <f t="shared" si="164"/>
        <v>0.1343769953206059</v>
      </c>
      <c r="BL134" s="8">
        <f t="shared" si="165"/>
        <v>5.2288717299434358E-2</v>
      </c>
      <c r="BM134" s="8">
        <f t="shared" si="166"/>
        <v>0.60544720485526771</v>
      </c>
      <c r="BN134" s="8">
        <f t="shared" si="167"/>
        <v>0.3747991120647961</v>
      </c>
    </row>
    <row r="135" spans="1:66" x14ac:dyDescent="0.25">
      <c r="A135" t="s">
        <v>40</v>
      </c>
      <c r="B135" t="s">
        <v>334</v>
      </c>
      <c r="C135" t="s">
        <v>237</v>
      </c>
      <c r="D135" t="s">
        <v>494</v>
      </c>
      <c r="E135">
        <f>VLOOKUP(A135,home!$A$2:$E$405,3,FALSE)</f>
        <v>1.55454545454545</v>
      </c>
      <c r="F135">
        <f>VLOOKUP(B135,home!$B$2:$E$405,3,FALSE)</f>
        <v>0.76</v>
      </c>
      <c r="G135">
        <f>VLOOKUP(C135,away!$B$2:$E$405,4,FALSE)</f>
        <v>0.88</v>
      </c>
      <c r="H135">
        <f>VLOOKUP(A135,away!$A$2:$E$405,3,FALSE)</f>
        <v>1.19545454545455</v>
      </c>
      <c r="I135">
        <f>VLOOKUP(C135,away!$B$2:$E$405,3,FALSE)</f>
        <v>0.47</v>
      </c>
      <c r="J135">
        <f>VLOOKUP(B135,home!$B$2:$E$405,4,FALSE)</f>
        <v>1.06</v>
      </c>
      <c r="K135" s="3">
        <f t="shared" si="112"/>
        <v>1.0396799999999971</v>
      </c>
      <c r="L135" s="3">
        <f t="shared" si="113"/>
        <v>0.59557545454545679</v>
      </c>
      <c r="M135" s="5">
        <f t="shared" si="114"/>
        <v>0.19490257619025134</v>
      </c>
      <c r="N135" s="5">
        <f t="shared" si="115"/>
        <v>0.20263631041347996</v>
      </c>
      <c r="O135" s="5">
        <f t="shared" si="116"/>
        <v>0.11607919040658947</v>
      </c>
      <c r="P135" s="5">
        <f t="shared" si="117"/>
        <v>0.12068521268192262</v>
      </c>
      <c r="Q135" s="5">
        <f t="shared" si="118"/>
        <v>0.1053384596053431</v>
      </c>
      <c r="R135" s="5">
        <f t="shared" si="119"/>
        <v>3.4566958294836574E-2</v>
      </c>
      <c r="S135" s="5">
        <f t="shared" si="120"/>
        <v>1.8682308931955254E-2</v>
      </c>
      <c r="T135" s="5">
        <f t="shared" si="121"/>
        <v>6.2737000960570458E-2</v>
      </c>
      <c r="U135" s="5">
        <f t="shared" si="122"/>
        <v>3.5938575199975592E-2</v>
      </c>
      <c r="V135" s="5">
        <f t="shared" si="123"/>
        <v>1.2853592297321413E-3</v>
      </c>
      <c r="W135" s="5">
        <f t="shared" si="124"/>
        <v>3.6506096560827608E-2</v>
      </c>
      <c r="X135" s="5">
        <f t="shared" si="125"/>
        <v>2.174213505289524E-2</v>
      </c>
      <c r="Y135" s="5">
        <f t="shared" si="126"/>
        <v>6.4745409834583954E-3</v>
      </c>
      <c r="Z135" s="5">
        <f t="shared" si="127"/>
        <v>6.8624106329003825E-3</v>
      </c>
      <c r="AA135" s="5">
        <f t="shared" si="128"/>
        <v>7.1347110868138506E-3</v>
      </c>
      <c r="AB135" s="5">
        <f t="shared" si="129"/>
        <v>3.7089082113693009E-3</v>
      </c>
      <c r="AC135" s="5">
        <f t="shared" si="130"/>
        <v>4.9744035919474491E-5</v>
      </c>
      <c r="AD135" s="5">
        <f t="shared" si="131"/>
        <v>9.4886646180902829E-3</v>
      </c>
      <c r="AE135" s="5">
        <f t="shared" si="132"/>
        <v>5.6512157429485137E-3</v>
      </c>
      <c r="AF135" s="5">
        <f t="shared" si="133"/>
        <v>1.682862692420501E-3</v>
      </c>
      <c r="AG135" s="5">
        <f t="shared" si="134"/>
        <v>3.3409057099197716E-4</v>
      </c>
      <c r="AH135" s="5">
        <f t="shared" si="135"/>
        <v>1.0217708329918051E-3</v>
      </c>
      <c r="AI135" s="5">
        <f t="shared" si="136"/>
        <v>1.0623146996449171E-3</v>
      </c>
      <c r="AJ135" s="5">
        <f t="shared" si="137"/>
        <v>5.5223367346341205E-4</v>
      </c>
      <c r="AK135" s="5">
        <f t="shared" si="138"/>
        <v>1.9138210187547952E-4</v>
      </c>
      <c r="AL135" s="5">
        <f t="shared" si="139"/>
        <v>1.2320759780494391E-6</v>
      </c>
      <c r="AM135" s="5">
        <f t="shared" si="140"/>
        <v>1.9730349660272168E-3</v>
      </c>
      <c r="AN135" s="5">
        <f t="shared" si="141"/>
        <v>1.1750911967257395E-3</v>
      </c>
      <c r="AO135" s="5">
        <f t="shared" si="142"/>
        <v>3.4992773681114854E-4</v>
      </c>
      <c r="AP135" s="5">
        <f t="shared" si="143"/>
        <v>6.9469456969787607E-5</v>
      </c>
      <c r="AQ135" s="5">
        <f t="shared" si="144"/>
        <v>1.0343575852951826E-5</v>
      </c>
      <c r="AR135" s="5">
        <f t="shared" si="145"/>
        <v>1.2170832566007692E-4</v>
      </c>
      <c r="AS135" s="5">
        <f t="shared" si="146"/>
        <v>1.2653771202226843E-4</v>
      </c>
      <c r="AT135" s="5">
        <f t="shared" si="147"/>
        <v>6.5779364217655813E-5</v>
      </c>
      <c r="AU135" s="5">
        <f t="shared" si="148"/>
        <v>2.2796496463270735E-5</v>
      </c>
      <c r="AV135" s="5">
        <f t="shared" si="149"/>
        <v>5.9252653607333115E-6</v>
      </c>
      <c r="AW135" s="5">
        <f t="shared" si="150"/>
        <v>2.1191976803899222E-8</v>
      </c>
      <c r="AX135" s="5">
        <f t="shared" si="151"/>
        <v>3.4188749891319497E-4</v>
      </c>
      <c r="AY135" s="5">
        <f t="shared" si="152"/>
        <v>2.0361980256863545E-4</v>
      </c>
      <c r="AZ135" s="5">
        <f t="shared" si="153"/>
        <v>6.0635478234635613E-5</v>
      </c>
      <c r="BA135" s="5">
        <f t="shared" si="154"/>
        <v>1.2037667503724756E-5</v>
      </c>
      <c r="BB135" s="5">
        <f t="shared" si="155"/>
        <v>1.7923348237994862E-6</v>
      </c>
      <c r="BC135" s="5">
        <f t="shared" si="156"/>
        <v>2.1349412547640611E-7</v>
      </c>
      <c r="BD135" s="5">
        <f t="shared" si="157"/>
        <v>1.2081081896161129E-5</v>
      </c>
      <c r="BE135" s="5">
        <f t="shared" si="158"/>
        <v>1.256045922580077E-5</v>
      </c>
      <c r="BF135" s="5">
        <f t="shared" si="159"/>
        <v>6.5294291239402519E-6</v>
      </c>
      <c r="BG135" s="5">
        <f t="shared" si="160"/>
        <v>2.2628389571927275E-6</v>
      </c>
      <c r="BH135" s="5">
        <f t="shared" si="161"/>
        <v>5.881571017535319E-7</v>
      </c>
      <c r="BI135" s="5">
        <f t="shared" si="162"/>
        <v>1.2229903511022214E-7</v>
      </c>
      <c r="BJ135" s="8">
        <f t="shared" si="163"/>
        <v>0.45678943040958236</v>
      </c>
      <c r="BK135" s="8">
        <f t="shared" si="164"/>
        <v>0.33581005294832755</v>
      </c>
      <c r="BL135" s="8">
        <f t="shared" si="165"/>
        <v>0.20063293593662426</v>
      </c>
      <c r="BM135" s="8">
        <f t="shared" si="166"/>
        <v>0.2256825237244196</v>
      </c>
      <c r="BN135" s="8">
        <f t="shared" si="167"/>
        <v>0.774208707592423</v>
      </c>
    </row>
    <row r="136" spans="1:66" x14ac:dyDescent="0.25">
      <c r="A136" t="s">
        <v>40</v>
      </c>
      <c r="B136" t="s">
        <v>339</v>
      </c>
      <c r="C136" t="s">
        <v>235</v>
      </c>
      <c r="D136" t="s">
        <v>494</v>
      </c>
      <c r="E136">
        <f>VLOOKUP(A136,home!$A$2:$E$405,3,FALSE)</f>
        <v>1.55454545454545</v>
      </c>
      <c r="F136">
        <f>VLOOKUP(B136,home!$B$2:$E$405,3,FALSE)</f>
        <v>1.52</v>
      </c>
      <c r="G136">
        <f>VLOOKUP(C136,away!$B$2:$E$405,4,FALSE)</f>
        <v>0.94</v>
      </c>
      <c r="H136">
        <f>VLOOKUP(A136,away!$A$2:$E$405,3,FALSE)</f>
        <v>1.19545454545455</v>
      </c>
      <c r="I136">
        <f>VLOOKUP(C136,away!$B$2:$E$405,3,FALSE)</f>
        <v>0.76</v>
      </c>
      <c r="J136">
        <f>VLOOKUP(B136,home!$B$2:$E$405,4,FALSE)</f>
        <v>0.68</v>
      </c>
      <c r="K136" s="3">
        <f t="shared" si="112"/>
        <v>2.2211345454545386</v>
      </c>
      <c r="L136" s="3">
        <f t="shared" si="113"/>
        <v>0.61781090909091152</v>
      </c>
      <c r="M136" s="5">
        <f t="shared" si="114"/>
        <v>5.8487310982996983E-2</v>
      </c>
      <c r="N136" s="5">
        <f t="shared" si="115"/>
        <v>0.12990818689507724</v>
      </c>
      <c r="O136" s="5">
        <f t="shared" si="116"/>
        <v>3.6134098768688221E-2</v>
      </c>
      <c r="P136" s="5">
        <f t="shared" si="117"/>
        <v>8.0258695043999698E-2</v>
      </c>
      <c r="Q136" s="5">
        <f t="shared" si="118"/>
        <v>0.14427178082501033</v>
      </c>
      <c r="R136" s="5">
        <f t="shared" si="119"/>
        <v>1.1162020204732026E-2</v>
      </c>
      <c r="S136" s="5">
        <f t="shared" si="120"/>
        <v>2.7533571051156544E-2</v>
      </c>
      <c r="T136" s="5">
        <f t="shared" si="121"/>
        <v>8.9132680067664366E-2</v>
      </c>
      <c r="U136" s="5">
        <f t="shared" si="122"/>
        <v>2.4792348673791841E-2</v>
      </c>
      <c r="V136" s="5">
        <f t="shared" si="123"/>
        <v>4.1980776975890487E-3</v>
      </c>
      <c r="W136" s="5">
        <f t="shared" si="124"/>
        <v>0.10681567877489205</v>
      </c>
      <c r="X136" s="5">
        <f t="shared" si="125"/>
        <v>6.599189160907884E-2</v>
      </c>
      <c r="Y136" s="5">
        <f t="shared" si="126"/>
        <v>2.0385255273816946E-2</v>
      </c>
      <c r="Z136" s="5">
        <f t="shared" si="127"/>
        <v>2.2986726166588718E-3</v>
      </c>
      <c r="AA136" s="5">
        <f t="shared" si="128"/>
        <v>5.1056611575513982E-3</v>
      </c>
      <c r="AB136" s="5">
        <f t="shared" si="129"/>
        <v>5.6701801872114099E-3</v>
      </c>
      <c r="AC136" s="5">
        <f t="shared" si="130"/>
        <v>3.6004843618961049E-4</v>
      </c>
      <c r="AD136" s="5">
        <f t="shared" si="131"/>
        <v>5.9312998530771974E-2</v>
      </c>
      <c r="AE136" s="5">
        <f t="shared" si="132"/>
        <v>3.6644217543204134E-2</v>
      </c>
      <c r="AF136" s="5">
        <f t="shared" si="133"/>
        <v>1.1319598676646035E-2</v>
      </c>
      <c r="AG136" s="5">
        <f t="shared" si="134"/>
        <v>2.3311238496543222E-3</v>
      </c>
      <c r="AH136" s="5">
        <f t="shared" si="135"/>
        <v>3.5503625475010044E-4</v>
      </c>
      <c r="AI136" s="5">
        <f t="shared" si="136"/>
        <v>7.8858329031424609E-4</v>
      </c>
      <c r="AJ136" s="5">
        <f t="shared" si="137"/>
        <v>8.757747940425889E-4</v>
      </c>
      <c r="AK136" s="5">
        <f t="shared" si="138"/>
        <v>6.484045496954427E-4</v>
      </c>
      <c r="AL136" s="5">
        <f t="shared" si="139"/>
        <v>1.9762931244769762E-5</v>
      </c>
      <c r="AM136" s="5">
        <f t="shared" si="140"/>
        <v>2.6348430006238363E-2</v>
      </c>
      <c r="AN136" s="5">
        <f t="shared" si="141"/>
        <v>1.6278347495272374E-2</v>
      </c>
      <c r="AO136" s="5">
        <f t="shared" si="142"/>
        <v>5.0284703322759933E-3</v>
      </c>
      <c r="AP136" s="5">
        <f t="shared" si="143"/>
        <v>1.0355479424400365E-3</v>
      </c>
      <c r="AQ136" s="5">
        <f t="shared" si="144"/>
        <v>1.5994320393152546E-4</v>
      </c>
      <c r="AR136" s="5">
        <f t="shared" si="145"/>
        <v>4.3869054261478418E-5</v>
      </c>
      <c r="AS136" s="5">
        <f t="shared" si="146"/>
        <v>9.7439071896589336E-5</v>
      </c>
      <c r="AT136" s="5">
        <f t="shared" si="147"/>
        <v>1.0821264433327155E-4</v>
      </c>
      <c r="AU136" s="5">
        <f t="shared" si="148"/>
        <v>8.0118280861204934E-5</v>
      </c>
      <c r="AV136" s="5">
        <f t="shared" si="149"/>
        <v>4.448837033581287E-5</v>
      </c>
      <c r="AW136" s="5">
        <f t="shared" si="150"/>
        <v>7.5331965424594596E-7</v>
      </c>
      <c r="AX136" s="5">
        <f t="shared" si="151"/>
        <v>9.7539013508911674E-3</v>
      </c>
      <c r="AY136" s="5">
        <f t="shared" si="152"/>
        <v>6.0260666607771423E-3</v>
      </c>
      <c r="AZ136" s="5">
        <f t="shared" si="153"/>
        <v>1.8614848609685797E-3</v>
      </c>
      <c r="BA136" s="5">
        <f t="shared" si="154"/>
        <v>3.8334855140465576E-4</v>
      </c>
      <c r="BB136" s="5">
        <f t="shared" si="155"/>
        <v>5.9209229260498594E-5</v>
      </c>
      <c r="BC136" s="5">
        <f t="shared" si="156"/>
        <v>7.316021551200169E-6</v>
      </c>
      <c r="BD136" s="5">
        <f t="shared" si="157"/>
        <v>4.5171300490404166E-6</v>
      </c>
      <c r="BE136" s="5">
        <f t="shared" si="158"/>
        <v>1.0033153598234423E-5</v>
      </c>
      <c r="BF136" s="5">
        <f t="shared" si="159"/>
        <v>1.1142492028444993E-5</v>
      </c>
      <c r="BG136" s="5">
        <f t="shared" si="160"/>
        <v>8.2496579889436638E-6</v>
      </c>
      <c r="BH136" s="5">
        <f t="shared" si="161"/>
        <v>4.5809000868569476E-6</v>
      </c>
      <c r="BI136" s="5">
        <f t="shared" si="162"/>
        <v>2.0349590864387305E-6</v>
      </c>
      <c r="BJ136" s="8">
        <f t="shared" si="163"/>
        <v>0.73305547770082768</v>
      </c>
      <c r="BK136" s="8">
        <f t="shared" si="164"/>
        <v>0.1768835328039538</v>
      </c>
      <c r="BL136" s="8">
        <f t="shared" si="165"/>
        <v>8.5946793595303578E-2</v>
      </c>
      <c r="BM136" s="8">
        <f t="shared" si="166"/>
        <v>0.53193707065511664</v>
      </c>
      <c r="BN136" s="8">
        <f t="shared" si="167"/>
        <v>0.46022209272050452</v>
      </c>
    </row>
    <row r="137" spans="1:66" x14ac:dyDescent="0.25">
      <c r="A137" t="s">
        <v>40</v>
      </c>
      <c r="B137" t="s">
        <v>234</v>
      </c>
      <c r="C137" t="s">
        <v>317</v>
      </c>
      <c r="D137" t="s">
        <v>494</v>
      </c>
      <c r="E137">
        <f>VLOOKUP(A137,home!$A$2:$E$405,3,FALSE)</f>
        <v>1.55454545454545</v>
      </c>
      <c r="F137">
        <f>VLOOKUP(B137,home!$B$2:$E$405,3,FALSE)</f>
        <v>0.99</v>
      </c>
      <c r="G137">
        <f>VLOOKUP(C137,away!$B$2:$E$405,4,FALSE)</f>
        <v>0.94</v>
      </c>
      <c r="H137">
        <f>VLOOKUP(A137,away!$A$2:$E$405,3,FALSE)</f>
        <v>1.19545454545455</v>
      </c>
      <c r="I137">
        <f>VLOOKUP(C137,away!$B$2:$E$405,3,FALSE)</f>
        <v>0.99</v>
      </c>
      <c r="J137">
        <f>VLOOKUP(B137,home!$B$2:$E$405,4,FALSE)</f>
        <v>1.37</v>
      </c>
      <c r="K137" s="3">
        <f t="shared" si="112"/>
        <v>1.4466599999999956</v>
      </c>
      <c r="L137" s="3">
        <f t="shared" si="113"/>
        <v>1.6213950000000061</v>
      </c>
      <c r="M137" s="5">
        <f t="shared" si="114"/>
        <v>4.6511531866778942E-2</v>
      </c>
      <c r="N137" s="5">
        <f t="shared" si="115"/>
        <v>6.7286372690394225E-2</v>
      </c>
      <c r="O137" s="5">
        <f t="shared" si="116"/>
        <v>7.5413565211136319E-2</v>
      </c>
      <c r="P137" s="5">
        <f t="shared" si="117"/>
        <v>0.10909778824834215</v>
      </c>
      <c r="Q137" s="5">
        <f t="shared" si="118"/>
        <v>4.8670251958142709E-2</v>
      </c>
      <c r="R137" s="5">
        <f t="shared" si="119"/>
        <v>6.113758878275543E-2</v>
      </c>
      <c r="S137" s="5">
        <f t="shared" si="120"/>
        <v>6.3975141878639105E-2</v>
      </c>
      <c r="T137" s="5">
        <f t="shared" si="121"/>
        <v>7.8913703173673092E-2</v>
      </c>
      <c r="U137" s="5">
        <f t="shared" si="122"/>
        <v>8.8445304188460708E-2</v>
      </c>
      <c r="V137" s="5">
        <f t="shared" si="123"/>
        <v>1.6673395468233643E-2</v>
      </c>
      <c r="W137" s="5">
        <f t="shared" si="124"/>
        <v>2.3469768899255495E-2</v>
      </c>
      <c r="X137" s="5">
        <f t="shared" si="125"/>
        <v>3.8053765944408506E-2</v>
      </c>
      <c r="Y137" s="5">
        <f t="shared" si="126"/>
        <v>3.0850092916717236E-2</v>
      </c>
      <c r="Z137" s="5">
        <f t="shared" si="127"/>
        <v>3.3042726921472039E-2</v>
      </c>
      <c r="AA137" s="5">
        <f t="shared" si="128"/>
        <v>4.7801591328216597E-2</v>
      </c>
      <c r="AB137" s="5">
        <f t="shared" si="129"/>
        <v>3.4576325055438811E-2</v>
      </c>
      <c r="AC137" s="5">
        <f t="shared" si="130"/>
        <v>2.4443273731883292E-3</v>
      </c>
      <c r="AD137" s="5">
        <f t="shared" si="131"/>
        <v>8.488193968949221E-3</v>
      </c>
      <c r="AE137" s="5">
        <f t="shared" si="132"/>
        <v>1.3762715260284473E-2</v>
      </c>
      <c r="AF137" s="5">
        <f t="shared" si="133"/>
        <v>1.1157398854724516E-2</v>
      </c>
      <c r="AG137" s="5">
        <f t="shared" si="134"/>
        <v>6.0301835720187082E-3</v>
      </c>
      <c r="AH137" s="5">
        <f t="shared" si="135"/>
        <v>1.3393828054210098E-2</v>
      </c>
      <c r="AI137" s="5">
        <f t="shared" si="136"/>
        <v>1.9376315292903522E-2</v>
      </c>
      <c r="AJ137" s="5">
        <f t="shared" si="137"/>
        <v>1.4015470140815865E-2</v>
      </c>
      <c r="AK137" s="5">
        <f t="shared" si="138"/>
        <v>6.7585400113042019E-3</v>
      </c>
      <c r="AL137" s="5">
        <f t="shared" si="139"/>
        <v>2.2933728429632452E-4</v>
      </c>
      <c r="AM137" s="5">
        <f t="shared" si="140"/>
        <v>2.4559061374240061E-3</v>
      </c>
      <c r="AN137" s="5">
        <f t="shared" si="141"/>
        <v>3.9819939316886113E-3</v>
      </c>
      <c r="AO137" s="5">
        <f t="shared" si="142"/>
        <v>3.2281925254351411E-3</v>
      </c>
      <c r="AP137" s="5">
        <f t="shared" si="143"/>
        <v>1.74472507325931E-3</v>
      </c>
      <c r="AQ137" s="5">
        <f t="shared" si="144"/>
        <v>7.0722212753932283E-4</v>
      </c>
      <c r="AR137" s="5">
        <f t="shared" si="145"/>
        <v>4.3433371675912049E-3</v>
      </c>
      <c r="AS137" s="5">
        <f t="shared" si="146"/>
        <v>6.2833321468674739E-3</v>
      </c>
      <c r="AT137" s="5">
        <f t="shared" si="147"/>
        <v>4.5449226417936372E-3</v>
      </c>
      <c r="AU137" s="5">
        <f t="shared" si="148"/>
        <v>2.1916525963257198E-3</v>
      </c>
      <c r="AV137" s="5">
        <f t="shared" si="149"/>
        <v>7.9264403625013973E-4</v>
      </c>
      <c r="AW137" s="5">
        <f t="shared" si="150"/>
        <v>1.4942644613188838E-5</v>
      </c>
      <c r="AX137" s="5">
        <f t="shared" si="151"/>
        <v>5.9214352879429974E-4</v>
      </c>
      <c r="AY137" s="5">
        <f t="shared" si="152"/>
        <v>9.6009855686943722E-4</v>
      </c>
      <c r="AZ137" s="5">
        <f t="shared" si="153"/>
        <v>7.7834949980766369E-4</v>
      </c>
      <c r="BA137" s="5">
        <f t="shared" si="154"/>
        <v>4.2067066241355055E-4</v>
      </c>
      <c r="BB137" s="5">
        <f t="shared" si="155"/>
        <v>1.7051832717100544E-4</v>
      </c>
      <c r="BC137" s="5">
        <f t="shared" si="156"/>
        <v>5.5295512616686585E-5</v>
      </c>
      <c r="BD137" s="5">
        <f t="shared" si="157"/>
        <v>1.1737108611410967E-3</v>
      </c>
      <c r="BE137" s="5">
        <f t="shared" si="158"/>
        <v>1.6979605543783738E-3</v>
      </c>
      <c r="BF137" s="5">
        <f t="shared" si="159"/>
        <v>1.2281858077985055E-3</v>
      </c>
      <c r="BG137" s="5">
        <f t="shared" si="160"/>
        <v>5.9225576023659327E-4</v>
      </c>
      <c r="BH137" s="5">
        <f t="shared" si="161"/>
        <v>2.1419817952596706E-4</v>
      </c>
      <c r="BI137" s="5">
        <f t="shared" si="162"/>
        <v>6.1974387678606855E-5</v>
      </c>
      <c r="BJ137" s="8">
        <f t="shared" si="163"/>
        <v>0.3417775631215873</v>
      </c>
      <c r="BK137" s="8">
        <f t="shared" si="164"/>
        <v>0.23989162067634795</v>
      </c>
      <c r="BL137" s="8">
        <f t="shared" si="165"/>
        <v>0.38404270220482889</v>
      </c>
      <c r="BM137" s="8">
        <f t="shared" si="166"/>
        <v>0.58969235825443</v>
      </c>
      <c r="BN137" s="8">
        <f t="shared" si="167"/>
        <v>0.40811709875754981</v>
      </c>
    </row>
    <row r="138" spans="1:66" x14ac:dyDescent="0.25">
      <c r="A138" t="s">
        <v>40</v>
      </c>
      <c r="B138" t="s">
        <v>332</v>
      </c>
      <c r="C138" t="s">
        <v>319</v>
      </c>
      <c r="D138" t="s">
        <v>494</v>
      </c>
      <c r="E138">
        <f>VLOOKUP(A138,home!$A$2:$E$405,3,FALSE)</f>
        <v>1.55454545454545</v>
      </c>
      <c r="F138">
        <f>VLOOKUP(B138,home!$B$2:$E$405,3,FALSE)</f>
        <v>1.23</v>
      </c>
      <c r="G138">
        <f>VLOOKUP(C138,away!$B$2:$E$405,4,FALSE)</f>
        <v>1.23</v>
      </c>
      <c r="H138">
        <f>VLOOKUP(A138,away!$A$2:$E$405,3,FALSE)</f>
        <v>1.19545454545455</v>
      </c>
      <c r="I138">
        <f>VLOOKUP(C138,away!$B$2:$E$405,3,FALSE)</f>
        <v>0.53</v>
      </c>
      <c r="J138">
        <f>VLOOKUP(B138,home!$B$2:$E$405,4,FALSE)</f>
        <v>1.06</v>
      </c>
      <c r="K138" s="3">
        <f t="shared" si="112"/>
        <v>2.3518718181818112</v>
      </c>
      <c r="L138" s="3">
        <f t="shared" si="113"/>
        <v>0.67160636363636628</v>
      </c>
      <c r="M138" s="5">
        <f t="shared" si="114"/>
        <v>4.8631773702093831E-2</v>
      </c>
      <c r="N138" s="5">
        <f t="shared" si="115"/>
        <v>0.1143756980381498</v>
      </c>
      <c r="O138" s="5">
        <f t="shared" si="116"/>
        <v>3.2661408693249905E-2</v>
      </c>
      <c r="P138" s="5">
        <f t="shared" si="117"/>
        <v>7.6815446647772859E-2</v>
      </c>
      <c r="Q138" s="5">
        <f t="shared" si="118"/>
        <v>0.13449849045039863</v>
      </c>
      <c r="R138" s="5">
        <f t="shared" si="119"/>
        <v>1.0967804961857383E-2</v>
      </c>
      <c r="S138" s="5">
        <f t="shared" si="120"/>
        <v>3.0333115546240044E-2</v>
      </c>
      <c r="T138" s="5">
        <f t="shared" si="121"/>
        <v>9.0330042085972756E-2</v>
      </c>
      <c r="U138" s="5">
        <f t="shared" si="122"/>
        <v>2.5794871397107014E-2</v>
      </c>
      <c r="V138" s="5">
        <f t="shared" si="123"/>
        <v>5.3235698975467064E-3</v>
      </c>
      <c r="W138" s="5">
        <f t="shared" si="124"/>
        <v>0.10544106975942934</v>
      </c>
      <c r="X138" s="5">
        <f t="shared" si="125"/>
        <v>7.0814893439058765E-2</v>
      </c>
      <c r="Y138" s="5">
        <f t="shared" si="126"/>
        <v>2.3779866536951511E-2</v>
      </c>
      <c r="Z138" s="5">
        <f t="shared" si="127"/>
        <v>2.4553492025019782E-3</v>
      </c>
      <c r="AA138" s="5">
        <f t="shared" si="128"/>
        <v>5.7746665931595878E-3</v>
      </c>
      <c r="AB138" s="5">
        <f t="shared" si="129"/>
        <v>6.7906378099240041E-3</v>
      </c>
      <c r="AC138" s="5">
        <f t="shared" si="130"/>
        <v>5.2554683943067091E-4</v>
      </c>
      <c r="AD138" s="5">
        <f t="shared" si="131"/>
        <v>6.1995970111536049E-2</v>
      </c>
      <c r="AE138" s="5">
        <f t="shared" si="132"/>
        <v>4.1636888046717578E-2</v>
      </c>
      <c r="AF138" s="5">
        <f t="shared" si="133"/>
        <v>1.3981799487095237E-2</v>
      </c>
      <c r="AG138" s="5">
        <f t="shared" si="134"/>
        <v>3.130088503540282E-3</v>
      </c>
      <c r="AH138" s="5">
        <f t="shared" si="135"/>
        <v>4.1225703733745124E-4</v>
      </c>
      <c r="AI138" s="5">
        <f t="shared" si="136"/>
        <v>9.695757079610783E-4</v>
      </c>
      <c r="AJ138" s="5">
        <f t="shared" si="137"/>
        <v>1.1401588915736693E-3</v>
      </c>
      <c r="AK138" s="5">
        <f t="shared" si="138"/>
        <v>8.9383585511384133E-4</v>
      </c>
      <c r="AL138" s="5">
        <f t="shared" si="139"/>
        <v>3.3204723687430934E-5</v>
      </c>
      <c r="AM138" s="5">
        <f t="shared" si="140"/>
        <v>2.9161314989232728E-2</v>
      </c>
      <c r="AN138" s="5">
        <f t="shared" si="141"/>
        <v>1.9584924718773253E-2</v>
      </c>
      <c r="AO138" s="5">
        <f t="shared" si="142"/>
        <v>6.5766800362336434E-3</v>
      </c>
      <c r="AP138" s="5">
        <f t="shared" si="143"/>
        <v>1.4723133879782548E-3</v>
      </c>
      <c r="AQ138" s="5">
        <f t="shared" si="144"/>
        <v>2.4720376015830348E-4</v>
      </c>
      <c r="AR138" s="5">
        <f t="shared" si="145"/>
        <v>5.537488994594148E-5</v>
      </c>
      <c r="AS138" s="5">
        <f t="shared" si="146"/>
        <v>1.3023464309877908E-4</v>
      </c>
      <c r="AT138" s="5">
        <f t="shared" si="147"/>
        <v>1.5314759342749244E-4</v>
      </c>
      <c r="AU138" s="5">
        <f t="shared" si="148"/>
        <v>1.2006116966816182E-4</v>
      </c>
      <c r="AV138" s="5">
        <f t="shared" si="149"/>
        <v>7.0592120350123657E-5</v>
      </c>
      <c r="AW138" s="5">
        <f t="shared" si="150"/>
        <v>1.4568868404672874E-6</v>
      </c>
      <c r="AX138" s="5">
        <f t="shared" si="151"/>
        <v>1.1430612484049875E-2</v>
      </c>
      <c r="AY138" s="5">
        <f t="shared" si="152"/>
        <v>7.6768720845491883E-3</v>
      </c>
      <c r="AZ138" s="5">
        <f t="shared" si="153"/>
        <v>2.5779180724028058E-3</v>
      </c>
      <c r="BA138" s="5">
        <f t="shared" si="154"/>
        <v>5.7711539411963982E-4</v>
      </c>
      <c r="BB138" s="5">
        <f t="shared" si="155"/>
        <v>9.6898592810814888E-5</v>
      </c>
      <c r="BC138" s="5">
        <f t="shared" si="156"/>
        <v>1.3015542311830471E-5</v>
      </c>
      <c r="BD138" s="5">
        <f t="shared" si="157"/>
        <v>6.1983547455596214E-6</v>
      </c>
      <c r="BE138" s="5">
        <f t="shared" si="158"/>
        <v>1.4577735845175164E-5</v>
      </c>
      <c r="BF138" s="5">
        <f t="shared" si="159"/>
        <v>1.7142483053583142E-5</v>
      </c>
      <c r="BG138" s="5">
        <f t="shared" si="160"/>
        <v>1.3438974262460491E-5</v>
      </c>
      <c r="BH138" s="5">
        <f t="shared" si="161"/>
        <v>7.9016862082878777E-6</v>
      </c>
      <c r="BI138" s="5">
        <f t="shared" si="162"/>
        <v>3.7167506218776338E-6</v>
      </c>
      <c r="BJ138" s="8">
        <f t="shared" si="163"/>
        <v>0.73939967552147023</v>
      </c>
      <c r="BK138" s="8">
        <f t="shared" si="164"/>
        <v>0.16933952944132075</v>
      </c>
      <c r="BL138" s="8">
        <f t="shared" si="165"/>
        <v>8.5997603348511378E-2</v>
      </c>
      <c r="BM138" s="8">
        <f t="shared" si="166"/>
        <v>0.57156611982257288</v>
      </c>
      <c r="BN138" s="8">
        <f t="shared" si="167"/>
        <v>0.41795062249352244</v>
      </c>
    </row>
    <row r="139" spans="1:66" x14ac:dyDescent="0.25">
      <c r="A139" t="s">
        <v>10</v>
      </c>
      <c r="B139" t="s">
        <v>245</v>
      </c>
      <c r="C139" t="s">
        <v>243</v>
      </c>
      <c r="D139" t="s">
        <v>495</v>
      </c>
      <c r="E139">
        <f>VLOOKUP(A139,home!$A$2:$E$405,3,FALSE)</f>
        <v>1.52</v>
      </c>
      <c r="F139">
        <f>VLOOKUP(B139,home!$B$2:$E$405,3,FALSE)</f>
        <v>1.21</v>
      </c>
      <c r="G139">
        <f>VLOOKUP(C139,away!$B$2:$E$405,4,FALSE)</f>
        <v>0.76</v>
      </c>
      <c r="H139">
        <f>VLOOKUP(A139,away!$A$2:$E$405,3,FALSE)</f>
        <v>1.41333333333333</v>
      </c>
      <c r="I139">
        <f>VLOOKUP(C139,away!$B$2:$E$405,3,FALSE)</f>
        <v>0.91</v>
      </c>
      <c r="J139">
        <f>VLOOKUP(B139,home!$B$2:$E$405,4,FALSE)</f>
        <v>0.6</v>
      </c>
      <c r="K139" s="3">
        <f t="shared" si="112"/>
        <v>1.3977919999999999</v>
      </c>
      <c r="L139" s="3">
        <f t="shared" si="113"/>
        <v>0.77167999999999815</v>
      </c>
      <c r="M139" s="5">
        <f t="shared" si="114"/>
        <v>0.11423791861081349</v>
      </c>
      <c r="N139" s="5">
        <f t="shared" si="115"/>
        <v>0.1596808487308462</v>
      </c>
      <c r="O139" s="5">
        <f t="shared" si="116"/>
        <v>8.8155117033592342E-2</v>
      </c>
      <c r="P139" s="5">
        <f t="shared" si="117"/>
        <v>0.1232225173486191</v>
      </c>
      <c r="Q139" s="5">
        <f t="shared" si="118"/>
        <v>0.11160030645459351</v>
      </c>
      <c r="R139" s="5">
        <f t="shared" si="119"/>
        <v>3.4013770356241188E-2</v>
      </c>
      <c r="S139" s="5">
        <f t="shared" si="120"/>
        <v>3.3228434495246213E-2</v>
      </c>
      <c r="T139" s="5">
        <f t="shared" si="121"/>
        <v>8.6119724484880505E-2</v>
      </c>
      <c r="U139" s="5">
        <f t="shared" si="122"/>
        <v>4.7544176093791073E-2</v>
      </c>
      <c r="V139" s="5">
        <f t="shared" si="123"/>
        <v>3.9824209721925179E-3</v>
      </c>
      <c r="W139" s="5">
        <f t="shared" si="124"/>
        <v>5.199800518659304E-2</v>
      </c>
      <c r="X139" s="5">
        <f t="shared" si="125"/>
        <v>4.0125820642390016E-2</v>
      </c>
      <c r="Y139" s="5">
        <f t="shared" si="126"/>
        <v>1.5482146636659725E-2</v>
      </c>
      <c r="Z139" s="5">
        <f t="shared" si="127"/>
        <v>8.7492487695013804E-3</v>
      </c>
      <c r="AA139" s="5">
        <f t="shared" si="128"/>
        <v>1.2229629936018874E-2</v>
      </c>
      <c r="AB139" s="5">
        <f t="shared" si="129"/>
        <v>8.5472394437638485E-3</v>
      </c>
      <c r="AC139" s="5">
        <f t="shared" si="130"/>
        <v>2.6847693354739913E-4</v>
      </c>
      <c r="AD139" s="5">
        <f t="shared" si="131"/>
        <v>1.8170598916444566E-2</v>
      </c>
      <c r="AE139" s="5">
        <f t="shared" si="132"/>
        <v>1.402188777184191E-2</v>
      </c>
      <c r="AF139" s="5">
        <f t="shared" si="133"/>
        <v>5.410205177887469E-3</v>
      </c>
      <c r="AG139" s="5">
        <f t="shared" si="134"/>
        <v>1.3916490438907311E-3</v>
      </c>
      <c r="AH139" s="5">
        <f t="shared" si="135"/>
        <v>1.6879050726122018E-3</v>
      </c>
      <c r="AI139" s="5">
        <f t="shared" si="136"/>
        <v>2.3593402072567544E-3</v>
      </c>
      <c r="AJ139" s="5">
        <f t="shared" si="137"/>
        <v>1.648933433490917E-3</v>
      </c>
      <c r="AK139" s="5">
        <f t="shared" si="138"/>
        <v>7.6828865395537835E-4</v>
      </c>
      <c r="AL139" s="5">
        <f t="shared" si="139"/>
        <v>1.1583685698775306E-5</v>
      </c>
      <c r="AM139" s="5">
        <f t="shared" si="140"/>
        <v>5.0797435601229743E-3</v>
      </c>
      <c r="AN139" s="5">
        <f t="shared" si="141"/>
        <v>3.9199365104756875E-3</v>
      </c>
      <c r="AO139" s="5">
        <f t="shared" si="142"/>
        <v>1.5124683032019354E-3</v>
      </c>
      <c r="AP139" s="5">
        <f t="shared" si="143"/>
        <v>3.8904718007162238E-4</v>
      </c>
      <c r="AQ139" s="5">
        <f t="shared" si="144"/>
        <v>7.5054981979417177E-5</v>
      </c>
      <c r="AR139" s="5">
        <f t="shared" si="145"/>
        <v>2.6050451728667627E-4</v>
      </c>
      <c r="AS139" s="5">
        <f t="shared" si="146"/>
        <v>3.6413113022717774E-4</v>
      </c>
      <c r="AT139" s="5">
        <f t="shared" si="147"/>
        <v>2.5448979039125369E-4</v>
      </c>
      <c r="AU139" s="5">
        <f t="shared" si="148"/>
        <v>1.1857459769685703E-4</v>
      </c>
      <c r="AV139" s="5">
        <f t="shared" si="149"/>
        <v>4.1435656015971308E-5</v>
      </c>
      <c r="AW139" s="5">
        <f t="shared" si="150"/>
        <v>3.4707558122162677E-7</v>
      </c>
      <c r="AX139" s="5">
        <f t="shared" si="151"/>
        <v>1.1834041517319027E-3</v>
      </c>
      <c r="AY139" s="5">
        <f t="shared" si="152"/>
        <v>9.1320931580847248E-4</v>
      </c>
      <c r="AZ139" s="5">
        <f t="shared" si="153"/>
        <v>3.5235268241154015E-4</v>
      </c>
      <c r="BA139" s="5">
        <f t="shared" si="154"/>
        <v>9.0634505987778911E-5</v>
      </c>
      <c r="BB139" s="5">
        <f t="shared" si="155"/>
        <v>1.7485208895162259E-5</v>
      </c>
      <c r="BC139" s="5">
        <f t="shared" si="156"/>
        <v>2.6985972000437572E-6</v>
      </c>
      <c r="BD139" s="5">
        <f t="shared" si="157"/>
        <v>3.3504354316630299E-5</v>
      </c>
      <c r="BE139" s="5">
        <f t="shared" si="158"/>
        <v>4.6832118428951292E-5</v>
      </c>
      <c r="BF139" s="5">
        <f t="shared" si="159"/>
        <v>3.2730780241520346E-5</v>
      </c>
      <c r="BG139" s="5">
        <f t="shared" si="160"/>
        <v>1.525027425845173E-5</v>
      </c>
      <c r="BH139" s="5">
        <f t="shared" si="161"/>
        <v>5.3291778390674411E-6</v>
      </c>
      <c r="BI139" s="5">
        <f t="shared" si="162"/>
        <v>1.4898164300051506E-6</v>
      </c>
      <c r="BJ139" s="8">
        <f t="shared" si="163"/>
        <v>0.51753722804391422</v>
      </c>
      <c r="BK139" s="8">
        <f t="shared" si="164"/>
        <v>0.275864561361926</v>
      </c>
      <c r="BL139" s="8">
        <f t="shared" si="165"/>
        <v>0.19812867244385512</v>
      </c>
      <c r="BM139" s="8">
        <f t="shared" si="166"/>
        <v>0.36845636984426361</v>
      </c>
      <c r="BN139" s="8">
        <f t="shared" si="167"/>
        <v>0.63091047853470583</v>
      </c>
    </row>
    <row r="140" spans="1:66" x14ac:dyDescent="0.25">
      <c r="A140" t="s">
        <v>10</v>
      </c>
      <c r="B140" t="s">
        <v>48</v>
      </c>
      <c r="C140" t="s">
        <v>43</v>
      </c>
      <c r="D140" t="s">
        <v>495</v>
      </c>
      <c r="E140">
        <f>VLOOKUP(A140,home!$A$2:$E$405,3,FALSE)</f>
        <v>1.52</v>
      </c>
      <c r="F140">
        <f>VLOOKUP(B140,home!$B$2:$E$405,3,FALSE)</f>
        <v>0.75</v>
      </c>
      <c r="G140">
        <f>VLOOKUP(C140,away!$B$2:$E$405,4,FALSE)</f>
        <v>0.86</v>
      </c>
      <c r="H140">
        <f>VLOOKUP(A140,away!$A$2:$E$405,3,FALSE)</f>
        <v>1.41333333333333</v>
      </c>
      <c r="I140">
        <f>VLOOKUP(C140,away!$B$2:$E$405,3,FALSE)</f>
        <v>0.61</v>
      </c>
      <c r="J140">
        <f>VLOOKUP(B140,home!$B$2:$E$405,4,FALSE)</f>
        <v>1.42</v>
      </c>
      <c r="K140" s="3">
        <f t="shared" ref="K140:K150" si="168">E140*F140*G140</f>
        <v>0.98040000000000005</v>
      </c>
      <c r="L140" s="3">
        <f t="shared" ref="L140:L150" si="169">H140*I140*J140</f>
        <v>1.2242293333333305</v>
      </c>
      <c r="M140" s="5">
        <f t="shared" si="114"/>
        <v>0.11029139907400237</v>
      </c>
      <c r="N140" s="5">
        <f t="shared" si="115"/>
        <v>0.1081296876521519</v>
      </c>
      <c r="O140" s="5">
        <f t="shared" si="116"/>
        <v>0.13502196596076621</v>
      </c>
      <c r="P140" s="5">
        <f t="shared" si="117"/>
        <v>0.13237553542793518</v>
      </c>
      <c r="Q140" s="5">
        <f t="shared" si="118"/>
        <v>5.3005172887084867E-2</v>
      </c>
      <c r="R140" s="5">
        <f t="shared" si="119"/>
        <v>8.264892568675225E-2</v>
      </c>
      <c r="S140" s="5">
        <f t="shared" si="120"/>
        <v>3.9720419105561691E-2</v>
      </c>
      <c r="T140" s="5">
        <f t="shared" si="121"/>
        <v>6.4890487466773838E-2</v>
      </c>
      <c r="U140" s="5">
        <f t="shared" si="122"/>
        <v>8.1029006743291901E-2</v>
      </c>
      <c r="V140" s="5">
        <f t="shared" si="123"/>
        <v>5.2970905464640398E-3</v>
      </c>
      <c r="W140" s="5">
        <f t="shared" si="124"/>
        <v>1.7322090499499336E-2</v>
      </c>
      <c r="X140" s="5">
        <f t="shared" si="125"/>
        <v>2.120621130414169E-2</v>
      </c>
      <c r="Y140" s="5">
        <f t="shared" si="126"/>
        <v>1.2980632963697562E-2</v>
      </c>
      <c r="Z140" s="5">
        <f t="shared" si="127"/>
        <v>3.372707973140289E-2</v>
      </c>
      <c r="AA140" s="5">
        <f t="shared" si="128"/>
        <v>3.3066028968667387E-2</v>
      </c>
      <c r="AB140" s="5">
        <f t="shared" si="129"/>
        <v>1.6208967400440755E-2</v>
      </c>
      <c r="AC140" s="5">
        <f t="shared" si="130"/>
        <v>3.9735940607432517E-4</v>
      </c>
      <c r="AD140" s="5">
        <f t="shared" si="131"/>
        <v>4.2456443814272871E-3</v>
      </c>
      <c r="AE140" s="5">
        <f t="shared" si="132"/>
        <v>5.1976423906451288E-3</v>
      </c>
      <c r="AF140" s="5">
        <f t="shared" si="133"/>
        <v>3.1815531394022724E-3</v>
      </c>
      <c r="AG140" s="5">
        <f t="shared" si="134"/>
        <v>1.298316892938336E-3</v>
      </c>
      <c r="AH140" s="5">
        <f t="shared" si="135"/>
        <v>1.0322420083713865E-2</v>
      </c>
      <c r="AI140" s="5">
        <f t="shared" si="136"/>
        <v>1.0120100650073072E-2</v>
      </c>
      <c r="AJ140" s="5">
        <f t="shared" si="137"/>
        <v>4.9608733386658204E-3</v>
      </c>
      <c r="AK140" s="5">
        <f t="shared" si="138"/>
        <v>1.6212134070759901E-3</v>
      </c>
      <c r="AL140" s="5">
        <f t="shared" si="139"/>
        <v>1.9076977743702962E-5</v>
      </c>
      <c r="AM140" s="5">
        <f t="shared" si="140"/>
        <v>8.3248595031026266E-4</v>
      </c>
      <c r="AN140" s="5">
        <f t="shared" si="141"/>
        <v>1.019153719957697E-3</v>
      </c>
      <c r="AO140" s="5">
        <f t="shared" si="142"/>
        <v>6.2383893957399775E-4</v>
      </c>
      <c r="AP140" s="5">
        <f t="shared" si="143"/>
        <v>2.5457397636734897E-4</v>
      </c>
      <c r="AQ140" s="5">
        <f t="shared" si="144"/>
        <v>7.7914232343053705E-5</v>
      </c>
      <c r="AR140" s="5">
        <f t="shared" si="145"/>
        <v>2.5274018914943205E-3</v>
      </c>
      <c r="AS140" s="5">
        <f t="shared" si="146"/>
        <v>2.4778648144210312E-3</v>
      </c>
      <c r="AT140" s="5">
        <f t="shared" si="147"/>
        <v>1.2146493320291897E-3</v>
      </c>
      <c r="AU140" s="5">
        <f t="shared" si="148"/>
        <v>3.9694740170713921E-4</v>
      </c>
      <c r="AV140" s="5">
        <f t="shared" si="149"/>
        <v>9.7291808158419824E-5</v>
      </c>
      <c r="AW140" s="5">
        <f t="shared" si="150"/>
        <v>6.3602349079396105E-7</v>
      </c>
      <c r="AX140" s="5">
        <f t="shared" si="151"/>
        <v>1.3602820428069691E-4</v>
      </c>
      <c r="AY140" s="5">
        <f t="shared" si="152"/>
        <v>1.6652971784108766E-4</v>
      </c>
      <c r="AZ140" s="5">
        <f t="shared" si="153"/>
        <v>1.0193528272639121E-4</v>
      </c>
      <c r="BA140" s="5">
        <f t="shared" si="154"/>
        <v>4.1597387738424818E-5</v>
      </c>
      <c r="BB140" s="5">
        <f t="shared" si="155"/>
        <v>1.2731185564854973E-5</v>
      </c>
      <c r="BC140" s="5">
        <f t="shared" si="156"/>
        <v>3.1171781633210637E-6</v>
      </c>
      <c r="BD140" s="5">
        <f t="shared" si="157"/>
        <v>5.1568658878158242E-4</v>
      </c>
      <c r="BE140" s="5">
        <f t="shared" si="158"/>
        <v>5.0557913164146328E-4</v>
      </c>
      <c r="BF140" s="5">
        <f t="shared" si="159"/>
        <v>2.4783489033064531E-4</v>
      </c>
      <c r="BG140" s="5">
        <f t="shared" si="160"/>
        <v>8.0992442160054894E-5</v>
      </c>
      <c r="BH140" s="5">
        <f t="shared" si="161"/>
        <v>1.9851247573429456E-5</v>
      </c>
      <c r="BI140" s="5">
        <f t="shared" si="162"/>
        <v>3.8924326241980481E-6</v>
      </c>
      <c r="BJ140" s="8">
        <f t="shared" si="163"/>
        <v>0.29472734535262934</v>
      </c>
      <c r="BK140" s="8">
        <f t="shared" si="164"/>
        <v>0.28826741025562241</v>
      </c>
      <c r="BL140" s="8">
        <f t="shared" si="165"/>
        <v>0.3830874942203687</v>
      </c>
      <c r="BM140" s="8">
        <f t="shared" si="166"/>
        <v>0.37817074917698035</v>
      </c>
      <c r="BN140" s="8">
        <f t="shared" si="167"/>
        <v>0.62147268668869282</v>
      </c>
    </row>
    <row r="141" spans="1:66" x14ac:dyDescent="0.25">
      <c r="A141" t="s">
        <v>10</v>
      </c>
      <c r="B141" t="s">
        <v>12</v>
      </c>
      <c r="C141" t="s">
        <v>240</v>
      </c>
      <c r="D141" t="s">
        <v>495</v>
      </c>
      <c r="E141">
        <f>VLOOKUP(A141,home!$A$2:$E$405,3,FALSE)</f>
        <v>1.52</v>
      </c>
      <c r="F141">
        <f>VLOOKUP(B141,home!$B$2:$E$405,3,FALSE)</f>
        <v>0.91</v>
      </c>
      <c r="G141">
        <f>VLOOKUP(C141,away!$B$2:$E$405,4,FALSE)</f>
        <v>0.75</v>
      </c>
      <c r="H141">
        <f>VLOOKUP(A141,away!$A$2:$E$405,3,FALSE)</f>
        <v>1.41333333333333</v>
      </c>
      <c r="I141">
        <f>VLOOKUP(C141,away!$B$2:$E$405,3,FALSE)</f>
        <v>0.8</v>
      </c>
      <c r="J141">
        <f>VLOOKUP(B141,home!$B$2:$E$405,4,FALSE)</f>
        <v>0.33</v>
      </c>
      <c r="K141" s="3">
        <f t="shared" si="168"/>
        <v>1.0373999999999999</v>
      </c>
      <c r="L141" s="3">
        <f t="shared" si="169"/>
        <v>0.37311999999999917</v>
      </c>
      <c r="M141" s="5">
        <f t="shared" si="114"/>
        <v>0.24401636164864871</v>
      </c>
      <c r="N141" s="5">
        <f t="shared" si="115"/>
        <v>0.25314257357430819</v>
      </c>
      <c r="O141" s="5">
        <f t="shared" si="116"/>
        <v>9.1047384858343614E-2</v>
      </c>
      <c r="P141" s="5">
        <f t="shared" si="117"/>
        <v>9.4452557052045666E-2</v>
      </c>
      <c r="Q141" s="5">
        <f t="shared" si="118"/>
        <v>0.1313050529129936</v>
      </c>
      <c r="R141" s="5">
        <f t="shared" si="119"/>
        <v>1.6985800119172546E-2</v>
      </c>
      <c r="S141" s="5">
        <f t="shared" si="120"/>
        <v>9.1400485129306697E-3</v>
      </c>
      <c r="T141" s="5">
        <f t="shared" si="121"/>
        <v>4.8992541342896073E-2</v>
      </c>
      <c r="U141" s="5">
        <f t="shared" si="122"/>
        <v>1.76210690436296E-2</v>
      </c>
      <c r="V141" s="5">
        <f t="shared" si="123"/>
        <v>3.9309793627194395E-4</v>
      </c>
      <c r="W141" s="5">
        <f t="shared" si="124"/>
        <v>4.540528729731319E-2</v>
      </c>
      <c r="X141" s="5">
        <f t="shared" si="125"/>
        <v>1.6941620796373461E-2</v>
      </c>
      <c r="Y141" s="5">
        <f t="shared" si="126"/>
        <v>3.1606287757714258E-3</v>
      </c>
      <c r="Z141" s="5">
        <f t="shared" si="127"/>
        <v>2.1125805801552153E-3</v>
      </c>
      <c r="AA141" s="5">
        <f t="shared" si="128"/>
        <v>2.1915910938530205E-3</v>
      </c>
      <c r="AB141" s="5">
        <f t="shared" si="129"/>
        <v>1.1367783003815614E-3</v>
      </c>
      <c r="AC141" s="5">
        <f t="shared" si="130"/>
        <v>9.5098913147441352E-6</v>
      </c>
      <c r="AD141" s="5">
        <f t="shared" si="131"/>
        <v>1.1775861260558173E-2</v>
      </c>
      <c r="AE141" s="5">
        <f t="shared" si="132"/>
        <v>4.3938093535394558E-3</v>
      </c>
      <c r="AF141" s="5">
        <f t="shared" si="133"/>
        <v>8.197090729963189E-4</v>
      </c>
      <c r="AG141" s="5">
        <f t="shared" si="134"/>
        <v>1.0194994977212862E-4</v>
      </c>
      <c r="AH141" s="5">
        <f t="shared" si="135"/>
        <v>1.9706151651687805E-4</v>
      </c>
      <c r="AI141" s="5">
        <f t="shared" si="136"/>
        <v>2.0443161723460927E-4</v>
      </c>
      <c r="AJ141" s="5">
        <f t="shared" si="137"/>
        <v>1.0603867985959179E-4</v>
      </c>
      <c r="AK141" s="5">
        <f t="shared" si="138"/>
        <v>3.6668175495446844E-5</v>
      </c>
      <c r="AL141" s="5">
        <f t="shared" si="139"/>
        <v>1.4724152854273964E-7</v>
      </c>
      <c r="AM141" s="5">
        <f t="shared" si="140"/>
        <v>2.4432556943406103E-3</v>
      </c>
      <c r="AN141" s="5">
        <f t="shared" si="141"/>
        <v>9.1162756467236651E-4</v>
      </c>
      <c r="AO141" s="5">
        <f t="shared" si="142"/>
        <v>1.700732384652763E-4</v>
      </c>
      <c r="AP141" s="5">
        <f t="shared" si="143"/>
        <v>2.1152575578721251E-5</v>
      </c>
      <c r="AQ141" s="5">
        <f t="shared" si="144"/>
        <v>1.9731122499831139E-6</v>
      </c>
      <c r="AR141" s="5">
        <f t="shared" si="145"/>
        <v>1.4705518608555482E-5</v>
      </c>
      <c r="AS141" s="5">
        <f t="shared" si="146"/>
        <v>1.5255505004515457E-5</v>
      </c>
      <c r="AT141" s="5">
        <f t="shared" si="147"/>
        <v>7.9130304458421656E-6</v>
      </c>
      <c r="AU141" s="5">
        <f t="shared" si="148"/>
        <v>2.7363259281722208E-6</v>
      </c>
      <c r="AV141" s="5">
        <f t="shared" si="149"/>
        <v>7.0966612947146522E-7</v>
      </c>
      <c r="AW141" s="5">
        <f t="shared" si="150"/>
        <v>1.5831519089256625E-9</v>
      </c>
      <c r="AX141" s="5">
        <f t="shared" si="151"/>
        <v>4.2243890955149128E-4</v>
      </c>
      <c r="AY141" s="5">
        <f t="shared" si="152"/>
        <v>1.576204059318521E-4</v>
      </c>
      <c r="AZ141" s="5">
        <f t="shared" si="153"/>
        <v>2.9405662930646258E-5</v>
      </c>
      <c r="BA141" s="5">
        <f t="shared" si="154"/>
        <v>3.6572803175609029E-6</v>
      </c>
      <c r="BB141" s="5">
        <f t="shared" si="155"/>
        <v>3.4115110802208019E-7</v>
      </c>
      <c r="BC141" s="5">
        <f t="shared" si="156"/>
        <v>2.5458060285039671E-8</v>
      </c>
      <c r="BD141" s="5">
        <f t="shared" si="157"/>
        <v>9.1448718387070093E-7</v>
      </c>
      <c r="BE141" s="5">
        <f t="shared" si="158"/>
        <v>9.4868900454746507E-7</v>
      </c>
      <c r="BF141" s="5">
        <f t="shared" si="159"/>
        <v>4.9208498665877001E-7</v>
      </c>
      <c r="BG141" s="5">
        <f t="shared" si="160"/>
        <v>1.7016298838660267E-7</v>
      </c>
      <c r="BH141" s="5">
        <f t="shared" si="161"/>
        <v>4.4131771038065387E-8</v>
      </c>
      <c r="BI141" s="5">
        <f t="shared" si="162"/>
        <v>9.1564598549778087E-9</v>
      </c>
      <c r="BJ141" s="8">
        <f t="shared" si="163"/>
        <v>0.52020060538972901</v>
      </c>
      <c r="BK141" s="8">
        <f t="shared" si="164"/>
        <v>0.34816934268867217</v>
      </c>
      <c r="BL141" s="8">
        <f t="shared" si="165"/>
        <v>0.12957072216299775</v>
      </c>
      <c r="BM141" s="8">
        <f t="shared" si="166"/>
        <v>0.16894590183326166</v>
      </c>
      <c r="BN141" s="8">
        <f t="shared" si="167"/>
        <v>0.83094973016551221</v>
      </c>
    </row>
    <row r="142" spans="1:66" x14ac:dyDescent="0.25">
      <c r="A142" t="s">
        <v>10</v>
      </c>
      <c r="B142" t="s">
        <v>246</v>
      </c>
      <c r="C142" t="s">
        <v>242</v>
      </c>
      <c r="D142" t="s">
        <v>495</v>
      </c>
      <c r="E142">
        <f>VLOOKUP(A142,home!$A$2:$E$405,3,FALSE)</f>
        <v>1.52</v>
      </c>
      <c r="F142">
        <f>VLOOKUP(B142,home!$B$2:$E$405,3,FALSE)</f>
        <v>0.86</v>
      </c>
      <c r="G142">
        <f>VLOOKUP(C142,away!$B$2:$E$405,4,FALSE)</f>
        <v>1.01</v>
      </c>
      <c r="H142">
        <f>VLOOKUP(A142,away!$A$2:$E$405,3,FALSE)</f>
        <v>1.41333333333333</v>
      </c>
      <c r="I142">
        <f>VLOOKUP(C142,away!$B$2:$E$405,3,FALSE)</f>
        <v>0.61</v>
      </c>
      <c r="J142">
        <f>VLOOKUP(B142,home!$B$2:$E$405,4,FALSE)</f>
        <v>0.76</v>
      </c>
      <c r="K142" s="3">
        <f t="shared" si="168"/>
        <v>1.3202719999999999</v>
      </c>
      <c r="L142" s="3">
        <f t="shared" si="169"/>
        <v>0.65522133333333177</v>
      </c>
      <c r="M142" s="5">
        <f t="shared" si="114"/>
        <v>0.13869287354518248</v>
      </c>
      <c r="N142" s="5">
        <f t="shared" si="115"/>
        <v>0.18311231754124513</v>
      </c>
      <c r="O142" s="5">
        <f t="shared" si="116"/>
        <v>9.0874529528105624E-2</v>
      </c>
      <c r="P142" s="5">
        <f t="shared" si="117"/>
        <v>0.11997909684913105</v>
      </c>
      <c r="Q142" s="5">
        <f t="shared" si="118"/>
        <v>0.12087903285240739</v>
      </c>
      <c r="R142" s="5">
        <f t="shared" si="119"/>
        <v>2.9771465201722296E-2</v>
      </c>
      <c r="S142" s="5">
        <f t="shared" si="120"/>
        <v>2.5947590731912527E-2</v>
      </c>
      <c r="T142" s="5">
        <f t="shared" si="121"/>
        <v>7.9202521077597982E-2</v>
      </c>
      <c r="U142" s="5">
        <f t="shared" si="122"/>
        <v>3.9306431904808294E-2</v>
      </c>
      <c r="V142" s="5">
        <f t="shared" si="123"/>
        <v>2.4940546866442999E-3</v>
      </c>
      <c r="W142" s="5">
        <f t="shared" si="124"/>
        <v>5.3197734154037842E-2</v>
      </c>
      <c r="X142" s="5">
        <f t="shared" si="125"/>
        <v>3.4856290302720798E-2</v>
      </c>
      <c r="Y142" s="5">
        <f t="shared" si="126"/>
        <v>1.14192925036012E-2</v>
      </c>
      <c r="Z142" s="5">
        <f t="shared" si="127"/>
        <v>6.5022997082531241E-3</v>
      </c>
      <c r="AA142" s="5">
        <f t="shared" si="128"/>
        <v>8.5848042404147677E-3</v>
      </c>
      <c r="AB142" s="5">
        <f t="shared" si="129"/>
        <v>5.6671383320504431E-3</v>
      </c>
      <c r="AC142" s="5">
        <f t="shared" si="130"/>
        <v>1.3484580225135142E-4</v>
      </c>
      <c r="AD142" s="5">
        <f t="shared" si="131"/>
        <v>1.7558869716754973E-2</v>
      </c>
      <c r="AE142" s="5">
        <f t="shared" si="132"/>
        <v>1.1504946027638456E-2</v>
      </c>
      <c r="AF142" s="5">
        <f t="shared" si="133"/>
        <v>3.7691430380786435E-3</v>
      </c>
      <c r="AG142" s="5">
        <f t="shared" si="134"/>
        <v>8.232076423113113E-4</v>
      </c>
      <c r="AH142" s="5">
        <f t="shared" si="135"/>
        <v>1.0651113711436363E-3</v>
      </c>
      <c r="AI142" s="5">
        <f t="shared" si="136"/>
        <v>1.4062367202025508E-3</v>
      </c>
      <c r="AJ142" s="5">
        <f t="shared" si="137"/>
        <v>9.2830748352763109E-4</v>
      </c>
      <c r="AK142" s="5">
        <f t="shared" si="138"/>
        <v>4.0853945929733066E-4</v>
      </c>
      <c r="AL142" s="5">
        <f t="shared" si="139"/>
        <v>4.6660443768923974E-6</v>
      </c>
      <c r="AM142" s="5">
        <f t="shared" si="140"/>
        <v>4.6364968077359046E-3</v>
      </c>
      <c r="AN142" s="5">
        <f t="shared" si="141"/>
        <v>3.0379316203604555E-3</v>
      </c>
      <c r="AO142" s="5">
        <f t="shared" si="142"/>
        <v>9.9525880343403323E-4</v>
      </c>
      <c r="AP142" s="5">
        <f t="shared" si="143"/>
        <v>2.1737160006592789E-4</v>
      </c>
      <c r="AQ142" s="5">
        <f t="shared" si="144"/>
        <v>3.5606627405999249E-5</v>
      </c>
      <c r="AR142" s="5">
        <f t="shared" si="145"/>
        <v>1.3957673854984536E-4</v>
      </c>
      <c r="AS142" s="5">
        <f t="shared" si="146"/>
        <v>1.8427925975868142E-4</v>
      </c>
      <c r="AT142" s="5">
        <f t="shared" si="147"/>
        <v>1.2164937342005692E-4</v>
      </c>
      <c r="AU142" s="5">
        <f t="shared" si="148"/>
        <v>5.3536753848015102E-5</v>
      </c>
      <c r="AV142" s="5">
        <f t="shared" si="149"/>
        <v>1.7670769269106662E-5</v>
      </c>
      <c r="AW142" s="5">
        <f t="shared" si="150"/>
        <v>1.1212379953224445E-7</v>
      </c>
      <c r="AX142" s="5">
        <f t="shared" si="151"/>
        <v>1.0202394855571804E-3</v>
      </c>
      <c r="AY142" s="5">
        <f t="shared" si="152"/>
        <v>6.6848267604608822E-4</v>
      </c>
      <c r="AZ142" s="5">
        <f t="shared" si="153"/>
        <v>2.1900205515457577E-4</v>
      </c>
      <c r="BA142" s="5">
        <f t="shared" si="154"/>
        <v>4.7831606193707003E-5</v>
      </c>
      <c r="BB142" s="5">
        <f t="shared" si="155"/>
        <v>7.8350721964288859E-6</v>
      </c>
      <c r="BC142" s="5">
        <f t="shared" si="156"/>
        <v>1.0267412902614106E-6</v>
      </c>
      <c r="BD142" s="5">
        <f t="shared" si="157"/>
        <v>1.5242276122491251E-5</v>
      </c>
      <c r="BE142" s="5">
        <f t="shared" si="158"/>
        <v>2.0123950380793767E-5</v>
      </c>
      <c r="BF142" s="5">
        <f t="shared" si="159"/>
        <v>1.3284544108575673E-5</v>
      </c>
      <c r="BG142" s="5">
        <f t="shared" si="160"/>
        <v>5.8464038731058042E-6</v>
      </c>
      <c r="BH142" s="5">
        <f t="shared" si="161"/>
        <v>1.9297108335882878E-6</v>
      </c>
      <c r="BI142" s="5">
        <f t="shared" si="162"/>
        <v>5.0954863633665513E-7</v>
      </c>
      <c r="BJ142" s="8">
        <f t="shared" si="163"/>
        <v>0.52721043795183431</v>
      </c>
      <c r="BK142" s="8">
        <f t="shared" si="164"/>
        <v>0.28792161033554475</v>
      </c>
      <c r="BL142" s="8">
        <f t="shared" si="165"/>
        <v>0.17858621357007309</v>
      </c>
      <c r="BM142" s="8">
        <f t="shared" si="166"/>
        <v>0.31624287549566471</v>
      </c>
      <c r="BN142" s="8">
        <f t="shared" si="167"/>
        <v>0.68330931551779384</v>
      </c>
    </row>
    <row r="143" spans="1:66" x14ac:dyDescent="0.25">
      <c r="A143" t="s">
        <v>13</v>
      </c>
      <c r="B143" t="s">
        <v>53</v>
      </c>
      <c r="C143" t="s">
        <v>56</v>
      </c>
      <c r="D143" t="s">
        <v>495</v>
      </c>
      <c r="E143">
        <f>VLOOKUP(A143,home!$A$2:$E$405,3,FALSE)</f>
        <v>1.6432748538011701</v>
      </c>
      <c r="F143">
        <f>VLOOKUP(B143,home!$B$2:$E$405,3,FALSE)</f>
        <v>0.67</v>
      </c>
      <c r="G143">
        <f>VLOOKUP(C143,away!$B$2:$E$405,4,FALSE)</f>
        <v>1.08</v>
      </c>
      <c r="H143">
        <f>VLOOKUP(A143,away!$A$2:$E$405,3,FALSE)</f>
        <v>1.45029239766082</v>
      </c>
      <c r="I143">
        <f>VLOOKUP(C143,away!$B$2:$E$405,3,FALSE)</f>
        <v>0.34</v>
      </c>
      <c r="J143">
        <f>VLOOKUP(B143,home!$B$2:$E$405,4,FALSE)</f>
        <v>1.31</v>
      </c>
      <c r="K143" s="3">
        <f t="shared" si="168"/>
        <v>1.1890736842105269</v>
      </c>
      <c r="L143" s="3">
        <f t="shared" si="169"/>
        <v>0.64596023391812929</v>
      </c>
      <c r="M143" s="5">
        <f t="shared" si="114"/>
        <v>0.15960808806864157</v>
      </c>
      <c r="N143" s="5">
        <f t="shared" si="115"/>
        <v>0.18978577730957788</v>
      </c>
      <c r="O143" s="5">
        <f t="shared" si="116"/>
        <v>0.10310047790404508</v>
      </c>
      <c r="P143" s="5">
        <f t="shared" si="117"/>
        <v>0.12259406510522891</v>
      </c>
      <c r="Q143" s="5">
        <f t="shared" si="118"/>
        <v>0.11283463671812921</v>
      </c>
      <c r="R143" s="5">
        <f t="shared" si="119"/>
        <v>3.3299404411983938E-2</v>
      </c>
      <c r="S143" s="5">
        <f t="shared" si="120"/>
        <v>2.3540951121101012E-2</v>
      </c>
      <c r="T143" s="5">
        <f t="shared" si="121"/>
        <v>7.2886688328509877E-2</v>
      </c>
      <c r="U143" s="5">
        <f t="shared" si="122"/>
        <v>3.9595445486174018E-2</v>
      </c>
      <c r="V143" s="5">
        <f t="shared" si="123"/>
        <v>2.0090745256093343E-3</v>
      </c>
      <c r="W143" s="5">
        <f t="shared" si="124"/>
        <v>4.472289906299412E-2</v>
      </c>
      <c r="X143" s="5">
        <f t="shared" si="125"/>
        <v>2.8889214340228564E-2</v>
      </c>
      <c r="Y143" s="5">
        <f t="shared" si="126"/>
        <v>9.3306418264625084E-3</v>
      </c>
      <c r="Z143" s="5">
        <f t="shared" si="127"/>
        <v>7.1700303544331772E-3</v>
      </c>
      <c r="AA143" s="5">
        <f t="shared" si="128"/>
        <v>8.5256944094471675E-3</v>
      </c>
      <c r="AB143" s="5">
        <f t="shared" si="129"/>
        <v>5.0688394309472192E-3</v>
      </c>
      <c r="AC143" s="5">
        <f t="shared" si="130"/>
        <v>9.6447420120668756E-5</v>
      </c>
      <c r="AD143" s="5">
        <f t="shared" si="131"/>
        <v>1.3294705589352479E-2</v>
      </c>
      <c r="AE143" s="5">
        <f t="shared" si="132"/>
        <v>8.5878511323707885E-3</v>
      </c>
      <c r="AF143" s="5">
        <f t="shared" si="133"/>
        <v>2.7737051631601525E-3</v>
      </c>
      <c r="AG143" s="5">
        <f t="shared" si="134"/>
        <v>5.9723441200495173E-4</v>
      </c>
      <c r="AH143" s="5">
        <f t="shared" si="135"/>
        <v>1.1578886212374356E-3</v>
      </c>
      <c r="AI143" s="5">
        <f t="shared" si="136"/>
        <v>1.3768148887602449E-3</v>
      </c>
      <c r="AJ143" s="5">
        <f t="shared" si="137"/>
        <v>8.185671761270257E-4</v>
      </c>
      <c r="AK143" s="5">
        <f t="shared" si="138"/>
        <v>3.2444556263039006E-4</v>
      </c>
      <c r="AL143" s="5">
        <f t="shared" si="139"/>
        <v>2.9632286044099761E-6</v>
      </c>
      <c r="AM143" s="5">
        <f t="shared" si="140"/>
        <v>3.1616769111251276E-3</v>
      </c>
      <c r="AN143" s="5">
        <f t="shared" si="141"/>
        <v>2.0423175570839359E-3</v>
      </c>
      <c r="AO143" s="5">
        <f t="shared" si="142"/>
        <v>6.5962796345452068E-4</v>
      </c>
      <c r="AP143" s="5">
        <f t="shared" si="143"/>
        <v>1.4203114452400714E-4</v>
      </c>
      <c r="AQ143" s="5">
        <f t="shared" si="144"/>
        <v>2.293661783509682E-5</v>
      </c>
      <c r="AR143" s="5">
        <f t="shared" si="145"/>
        <v>1.4959000092513484E-4</v>
      </c>
      <c r="AS143" s="5">
        <f t="shared" si="146"/>
        <v>1.778735335211062E-4</v>
      </c>
      <c r="AT143" s="5">
        <f t="shared" si="147"/>
        <v>1.0575236891374322E-4</v>
      </c>
      <c r="AU143" s="5">
        <f t="shared" si="148"/>
        <v>4.1915786306085165E-5</v>
      </c>
      <c r="AV143" s="5">
        <f t="shared" si="149"/>
        <v>1.2460239612389455E-5</v>
      </c>
      <c r="AW143" s="5">
        <f t="shared" si="150"/>
        <v>6.3223306824470975E-8</v>
      </c>
      <c r="AX143" s="5">
        <f t="shared" si="151"/>
        <v>6.265778021658187E-4</v>
      </c>
      <c r="AY143" s="5">
        <f t="shared" si="152"/>
        <v>4.0474434365493953E-4</v>
      </c>
      <c r="AZ143" s="5">
        <f t="shared" si="153"/>
        <v>1.3072437545219221E-4</v>
      </c>
      <c r="BA143" s="5">
        <f t="shared" si="154"/>
        <v>2.8147582715299814E-5</v>
      </c>
      <c r="BB143" s="5">
        <f t="shared" si="155"/>
        <v>4.5455547787512397E-6</v>
      </c>
      <c r="BC143" s="5">
        <f t="shared" si="156"/>
        <v>5.8724952563396429E-7</v>
      </c>
      <c r="BD143" s="5">
        <f t="shared" si="157"/>
        <v>1.6104865331568872E-5</v>
      </c>
      <c r="BE143" s="5">
        <f t="shared" si="158"/>
        <v>1.9149871553522985E-5</v>
      </c>
      <c r="BF143" s="5">
        <f t="shared" si="159"/>
        <v>1.1385304160152973E-5</v>
      </c>
      <c r="BG143" s="5">
        <f t="shared" si="160"/>
        <v>4.5126551878568469E-6</v>
      </c>
      <c r="BH143" s="5">
        <f t="shared" si="161"/>
        <v>1.3414698824491716E-6</v>
      </c>
      <c r="BI143" s="5">
        <f t="shared" si="162"/>
        <v>3.1902130707625984E-7</v>
      </c>
      <c r="BJ143" s="8">
        <f t="shared" si="163"/>
        <v>0.4909272709851058</v>
      </c>
      <c r="BK143" s="8">
        <f t="shared" si="164"/>
        <v>0.30825633381296086</v>
      </c>
      <c r="BL143" s="8">
        <f t="shared" si="165"/>
        <v>0.19380798300805357</v>
      </c>
      <c r="BM143" s="8">
        <f t="shared" si="166"/>
        <v>0.27853448752259879</v>
      </c>
      <c r="BN143" s="8">
        <f t="shared" si="167"/>
        <v>0.72122244951760661</v>
      </c>
    </row>
    <row r="144" spans="1:66" x14ac:dyDescent="0.25">
      <c r="A144" t="s">
        <v>13</v>
      </c>
      <c r="B144" t="s">
        <v>59</v>
      </c>
      <c r="C144" t="s">
        <v>249</v>
      </c>
      <c r="D144" t="s">
        <v>495</v>
      </c>
      <c r="E144">
        <f>VLOOKUP(A144,home!$A$2:$E$405,3,FALSE)</f>
        <v>1.6432748538011701</v>
      </c>
      <c r="F144">
        <f>VLOOKUP(B144,home!$B$2:$E$405,3,FALSE)</f>
        <v>1.1499999999999999</v>
      </c>
      <c r="G144">
        <f>VLOOKUP(C144,away!$B$2:$E$405,4,FALSE)</f>
        <v>1.1499999999999999</v>
      </c>
      <c r="H144">
        <f>VLOOKUP(A144,away!$A$2:$E$405,3,FALSE)</f>
        <v>1.45029239766082</v>
      </c>
      <c r="I144">
        <f>VLOOKUP(C144,away!$B$2:$E$405,3,FALSE)</f>
        <v>0.74</v>
      </c>
      <c r="J144">
        <f>VLOOKUP(B144,home!$B$2:$E$405,4,FALSE)</f>
        <v>0.61</v>
      </c>
      <c r="K144" s="3">
        <f t="shared" si="168"/>
        <v>2.1732309941520471</v>
      </c>
      <c r="L144" s="3">
        <f t="shared" si="169"/>
        <v>0.65466198830409417</v>
      </c>
      <c r="M144" s="5">
        <f t="shared" si="114"/>
        <v>5.9137325873952082E-2</v>
      </c>
      <c r="N144" s="5">
        <f t="shared" si="115"/>
        <v>0.12851906950054245</v>
      </c>
      <c r="O144" s="5">
        <f t="shared" si="116"/>
        <v>3.8714959339628624E-2</v>
      </c>
      <c r="P144" s="5">
        <f t="shared" si="117"/>
        <v>8.4136549574217193E-2</v>
      </c>
      <c r="Q144" s="5">
        <f t="shared" si="118"/>
        <v>0.13965081258907999</v>
      </c>
      <c r="R144" s="5">
        <f t="shared" si="119"/>
        <v>1.2672606129196715E-2</v>
      </c>
      <c r="S144" s="5">
        <f t="shared" si="120"/>
        <v>2.9925934549962212E-2</v>
      </c>
      <c r="T144" s="5">
        <f t="shared" si="121"/>
        <v>9.1424078637849529E-2</v>
      </c>
      <c r="U144" s="5">
        <f t="shared" si="122"/>
        <v>2.7540500416651504E-2</v>
      </c>
      <c r="V144" s="5">
        <f t="shared" si="123"/>
        <v>4.7307307160969776E-3</v>
      </c>
      <c r="W144" s="5">
        <f t="shared" si="124"/>
        <v>0.1011644914257025</v>
      </c>
      <c r="X144" s="5">
        <f t="shared" si="125"/>
        <v>6.6228547102522892E-2</v>
      </c>
      <c r="Y144" s="5">
        <f t="shared" si="126"/>
        <v>2.167865616431449E-2</v>
      </c>
      <c r="Z144" s="5">
        <f t="shared" si="127"/>
        <v>2.7654245085115244E-3</v>
      </c>
      <c r="AA144" s="5">
        <f t="shared" si="128"/>
        <v>6.0099062538849363E-3</v>
      </c>
      <c r="AB144" s="5">
        <f t="shared" si="129"/>
        <v>6.5304572714454841E-3</v>
      </c>
      <c r="AC144" s="5">
        <f t="shared" si="130"/>
        <v>4.2066004162237818E-4</v>
      </c>
      <c r="AD144" s="5">
        <f t="shared" si="131"/>
        <v>5.496345206849141E-2</v>
      </c>
      <c r="AE144" s="5">
        <f t="shared" si="132"/>
        <v>3.5982482815215364E-2</v>
      </c>
      <c r="AF144" s="5">
        <f t="shared" si="133"/>
        <v>1.1778181871963393E-2</v>
      </c>
      <c r="AG144" s="5">
        <f t="shared" si="134"/>
        <v>2.5702426543022642E-3</v>
      </c>
      <c r="AH144" s="5">
        <f t="shared" si="135"/>
        <v>4.5260457681175668E-4</v>
      </c>
      <c r="AI144" s="5">
        <f t="shared" si="136"/>
        <v>9.8361429442238042E-4</v>
      </c>
      <c r="AJ144" s="5">
        <f t="shared" si="137"/>
        <v>1.0688105354648572E-3</v>
      </c>
      <c r="AK144" s="5">
        <f t="shared" si="138"/>
        <v>7.742573941828246E-4</v>
      </c>
      <c r="AL144" s="5">
        <f t="shared" si="139"/>
        <v>2.3939455443955308E-5</v>
      </c>
      <c r="AM144" s="5">
        <f t="shared" si="140"/>
        <v>2.3889655516167209E-2</v>
      </c>
      <c r="AN144" s="5">
        <f t="shared" si="141"/>
        <v>1.5639649380113897E-2</v>
      </c>
      <c r="AO144" s="5">
        <f t="shared" si="142"/>
        <v>5.1193419797821282E-3</v>
      </c>
      <c r="AP144" s="5">
        <f t="shared" si="143"/>
        <v>1.1171461997642621E-3</v>
      </c>
      <c r="AQ144" s="5">
        <f t="shared" si="144"/>
        <v>1.8283828809100862E-4</v>
      </c>
      <c r="AR144" s="5">
        <f t="shared" si="145"/>
        <v>5.9260602434223572E-5</v>
      </c>
      <c r="AS144" s="5">
        <f t="shared" si="146"/>
        <v>1.2878697794217693E-4</v>
      </c>
      <c r="AT144" s="5">
        <f t="shared" si="147"/>
        <v>1.3994192605355747E-4</v>
      </c>
      <c r="AU144" s="5">
        <f t="shared" si="148"/>
        <v>1.0137537702697499E-4</v>
      </c>
      <c r="AV144" s="5">
        <f t="shared" si="149"/>
        <v>5.5078027849717849E-5</v>
      </c>
      <c r="AW144" s="5">
        <f t="shared" si="150"/>
        <v>9.4609507521209023E-7</v>
      </c>
      <c r="AX144" s="5">
        <f t="shared" si="151"/>
        <v>8.6529566345583345E-3</v>
      </c>
      <c r="AY144" s="5">
        <f t="shared" si="152"/>
        <v>5.6647617950890631E-3</v>
      </c>
      <c r="AZ144" s="5">
        <f t="shared" si="153"/>
        <v>1.8542521100210374E-3</v>
      </c>
      <c r="BA144" s="5">
        <f t="shared" si="154"/>
        <v>4.0463612438781151E-4</v>
      </c>
      <c r="BB144" s="5">
        <f t="shared" si="155"/>
        <v>6.6224972432846847E-5</v>
      </c>
      <c r="BC144" s="5">
        <f t="shared" si="156"/>
        <v>8.670994425654272E-6</v>
      </c>
      <c r="BD144" s="5">
        <f t="shared" si="157"/>
        <v>6.4659439696145393E-6</v>
      </c>
      <c r="BE144" s="5">
        <f t="shared" si="158"/>
        <v>1.405198984121684E-5</v>
      </c>
      <c r="BF144" s="5">
        <f t="shared" si="159"/>
        <v>1.5269109926221072E-5</v>
      </c>
      <c r="BG144" s="5">
        <f t="shared" si="160"/>
        <v>1.1061100981592769E-5</v>
      </c>
      <c r="BH144" s="5">
        <f t="shared" si="161"/>
        <v>6.0095818706607582E-6</v>
      </c>
      <c r="BI144" s="5">
        <f t="shared" si="162"/>
        <v>2.6120419166428414E-6</v>
      </c>
      <c r="BJ144" s="8">
        <f t="shared" si="163"/>
        <v>0.71656014882481733</v>
      </c>
      <c r="BK144" s="8">
        <f t="shared" si="164"/>
        <v>0.18403990200638387</v>
      </c>
      <c r="BL144" s="8">
        <f t="shared" si="165"/>
        <v>9.5287628891501677E-2</v>
      </c>
      <c r="BM144" s="8">
        <f t="shared" si="166"/>
        <v>0.53015796552458339</v>
      </c>
      <c r="BN144" s="8">
        <f t="shared" si="167"/>
        <v>0.46283132300661711</v>
      </c>
    </row>
    <row r="145" spans="1:66" x14ac:dyDescent="0.25">
      <c r="A145" t="s">
        <v>16</v>
      </c>
      <c r="B145" t="s">
        <v>63</v>
      </c>
      <c r="C145" t="s">
        <v>255</v>
      </c>
      <c r="D145" t="s">
        <v>495</v>
      </c>
      <c r="E145">
        <f>VLOOKUP(A145,home!$A$2:$E$405,3,FALSE)</f>
        <v>1.6198830409356699</v>
      </c>
      <c r="F145">
        <f>VLOOKUP(B145,home!$B$2:$E$405,3,FALSE)</f>
        <v>1.3</v>
      </c>
      <c r="G145">
        <f>VLOOKUP(C145,away!$B$2:$E$405,4,FALSE)</f>
        <v>0.93</v>
      </c>
      <c r="H145">
        <f>VLOOKUP(A145,away!$A$2:$E$405,3,FALSE)</f>
        <v>1.31578947368421</v>
      </c>
      <c r="I145">
        <f>VLOOKUP(C145,away!$B$2:$E$405,3,FALSE)</f>
        <v>1.17</v>
      </c>
      <c r="J145">
        <f>VLOOKUP(B145,home!$B$2:$E$405,4,FALSE)</f>
        <v>0.61</v>
      </c>
      <c r="K145" s="3">
        <f t="shared" si="168"/>
        <v>1.9584385964912252</v>
      </c>
      <c r="L145" s="3">
        <f t="shared" si="169"/>
        <v>0.93907894736842068</v>
      </c>
      <c r="M145" s="5">
        <f t="shared" si="114"/>
        <v>5.5159982470010818E-2</v>
      </c>
      <c r="N145" s="5">
        <f t="shared" si="115"/>
        <v>0.10802743865104858</v>
      </c>
      <c r="O145" s="5">
        <f t="shared" si="116"/>
        <v>5.1799578274798294E-2</v>
      </c>
      <c r="P145" s="5">
        <f t="shared" si="117"/>
        <v>0.10144629337533334</v>
      </c>
      <c r="Q145" s="5">
        <f t="shared" si="118"/>
        <v>0.10578255266715078</v>
      </c>
      <c r="R145" s="5">
        <f t="shared" si="119"/>
        <v>2.4321946720212845E-2</v>
      </c>
      <c r="S145" s="5">
        <f t="shared" si="120"/>
        <v>4.6643191217425446E-2</v>
      </c>
      <c r="T145" s="5">
        <f t="shared" si="121"/>
        <v>9.9338168208612465E-2</v>
      </c>
      <c r="U145" s="5">
        <f t="shared" si="122"/>
        <v>4.7633039198668001E-2</v>
      </c>
      <c r="V145" s="5">
        <f t="shared" si="123"/>
        <v>9.5314244701809377E-3</v>
      </c>
      <c r="W145" s="5">
        <f t="shared" si="124"/>
        <v>6.9056211326237946E-2</v>
      </c>
      <c r="X145" s="5">
        <f t="shared" si="125"/>
        <v>6.4849234241494746E-2</v>
      </c>
      <c r="Y145" s="5">
        <f t="shared" si="126"/>
        <v>3.0449275314575506E-2</v>
      </c>
      <c r="Z145" s="5">
        <f t="shared" si="127"/>
        <v>7.6134093746560985E-3</v>
      </c>
      <c r="AA145" s="5">
        <f t="shared" si="128"/>
        <v>1.4910394770214625E-2</v>
      </c>
      <c r="AB145" s="5">
        <f t="shared" si="129"/>
        <v>1.460054630345462E-2</v>
      </c>
      <c r="AC145" s="5">
        <f t="shared" si="130"/>
        <v>1.0955946228913575E-3</v>
      </c>
      <c r="AD145" s="5">
        <f t="shared" si="131"/>
        <v>3.3810587397189729E-2</v>
      </c>
      <c r="AE145" s="5">
        <f t="shared" si="132"/>
        <v>3.1750810822860923E-2</v>
      </c>
      <c r="AF145" s="5">
        <f t="shared" si="133"/>
        <v>1.4908259002813042E-2</v>
      </c>
      <c r="AG145" s="5">
        <f t="shared" si="134"/>
        <v>4.6666773904858192E-3</v>
      </c>
      <c r="AH145" s="5">
        <f t="shared" si="135"/>
        <v>1.7873981153592284E-3</v>
      </c>
      <c r="AI145" s="5">
        <f t="shared" si="136"/>
        <v>3.5005094564151879E-3</v>
      </c>
      <c r="AJ145" s="5">
        <f t="shared" si="137"/>
        <v>3.4277664134130118E-3</v>
      </c>
      <c r="AK145" s="5">
        <f t="shared" si="138"/>
        <v>2.2376900145947799E-3</v>
      </c>
      <c r="AL145" s="5">
        <f t="shared" si="139"/>
        <v>8.0597569873921382E-5</v>
      </c>
      <c r="AM145" s="5">
        <f t="shared" si="140"/>
        <v>1.324319186573923E-2</v>
      </c>
      <c r="AN145" s="5">
        <f t="shared" si="141"/>
        <v>1.2436402677076427E-2</v>
      </c>
      <c r="AO145" s="5">
        <f t="shared" si="142"/>
        <v>5.8393819675193687E-3</v>
      </c>
      <c r="AP145" s="5">
        <f t="shared" si="143"/>
        <v>1.8278802237800759E-3</v>
      </c>
      <c r="AQ145" s="5">
        <f t="shared" si="144"/>
        <v>4.291309591157366E-4</v>
      </c>
      <c r="AR145" s="5">
        <f t="shared" si="145"/>
        <v>3.3570158813996874E-4</v>
      </c>
      <c r="AS145" s="5">
        <f t="shared" si="146"/>
        <v>6.5745094711671575E-4</v>
      </c>
      <c r="AT145" s="5">
        <f t="shared" si="147"/>
        <v>6.4378865506654382E-4</v>
      </c>
      <c r="AU145" s="5">
        <f t="shared" si="148"/>
        <v>4.202735166884985E-4</v>
      </c>
      <c r="AV145" s="5">
        <f t="shared" si="149"/>
        <v>2.0576996904146365E-4</v>
      </c>
      <c r="AW145" s="5">
        <f t="shared" si="150"/>
        <v>4.1174801170466204E-6</v>
      </c>
      <c r="AX145" s="5">
        <f t="shared" si="151"/>
        <v>4.3226630151003888E-3</v>
      </c>
      <c r="AY145" s="5">
        <f t="shared" si="152"/>
        <v>4.0593218340488771E-3</v>
      </c>
      <c r="AZ145" s="5">
        <f t="shared" si="153"/>
        <v>1.9060118374741326E-3</v>
      </c>
      <c r="BA145" s="5">
        <f t="shared" si="154"/>
        <v>5.9663186333565278E-4</v>
      </c>
      <c r="BB145" s="5">
        <f t="shared" si="155"/>
        <v>1.4007110554692601E-4</v>
      </c>
      <c r="BC145" s="5">
        <f t="shared" si="156"/>
        <v>2.6307565270747661E-5</v>
      </c>
      <c r="BD145" s="5">
        <f t="shared" si="157"/>
        <v>5.25417156700648E-5</v>
      </c>
      <c r="BE145" s="5">
        <f t="shared" si="158"/>
        <v>1.0289972389412271E-4</v>
      </c>
      <c r="BF145" s="5">
        <f t="shared" si="159"/>
        <v>1.0076139542127016E-4</v>
      </c>
      <c r="BG145" s="5">
        <f t="shared" si="160"/>
        <v>6.5778335276443225E-5</v>
      </c>
      <c r="BH145" s="5">
        <f t="shared" si="161"/>
        <v>3.2205707654581683E-5</v>
      </c>
      <c r="BI145" s="5">
        <f t="shared" si="162"/>
        <v>1.261458017960913E-5</v>
      </c>
      <c r="BJ145" s="8">
        <f t="shared" si="163"/>
        <v>0.60746620993647737</v>
      </c>
      <c r="BK145" s="8">
        <f t="shared" si="164"/>
        <v>0.21801640555976468</v>
      </c>
      <c r="BL145" s="8">
        <f t="shared" si="165"/>
        <v>0.16684865540127991</v>
      </c>
      <c r="BM145" s="8">
        <f t="shared" si="166"/>
        <v>0.54935168375969146</v>
      </c>
      <c r="BN145" s="8">
        <f t="shared" si="167"/>
        <v>0.4465377921585546</v>
      </c>
    </row>
    <row r="146" spans="1:66" x14ac:dyDescent="0.25">
      <c r="A146" t="s">
        <v>16</v>
      </c>
      <c r="B146" t="s">
        <v>252</v>
      </c>
      <c r="C146" t="s">
        <v>68</v>
      </c>
      <c r="D146" t="s">
        <v>495</v>
      </c>
      <c r="E146">
        <f>VLOOKUP(A146,home!$A$2:$E$405,3,FALSE)</f>
        <v>1.6198830409356699</v>
      </c>
      <c r="F146">
        <f>VLOOKUP(B146,home!$B$2:$E$405,3,FALSE)</f>
        <v>1.17</v>
      </c>
      <c r="G146">
        <f>VLOOKUP(C146,away!$B$2:$E$405,4,FALSE)</f>
        <v>1.17</v>
      </c>
      <c r="H146">
        <f>VLOOKUP(A146,away!$A$2:$E$405,3,FALSE)</f>
        <v>1.31578947368421</v>
      </c>
      <c r="I146">
        <f>VLOOKUP(C146,away!$B$2:$E$405,3,FALSE)</f>
        <v>0.99</v>
      </c>
      <c r="J146">
        <f>VLOOKUP(B146,home!$B$2:$E$405,4,FALSE)</f>
        <v>0.61</v>
      </c>
      <c r="K146" s="3">
        <f t="shared" si="168"/>
        <v>2.2174578947368384</v>
      </c>
      <c r="L146" s="3">
        <f t="shared" si="169"/>
        <v>0.79460526315789437</v>
      </c>
      <c r="M146" s="5">
        <f t="shared" si="114"/>
        <v>4.9190087080157943E-2</v>
      </c>
      <c r="N146" s="5">
        <f t="shared" si="115"/>
        <v>0.10907694693868877</v>
      </c>
      <c r="O146" s="5">
        <f t="shared" si="116"/>
        <v>3.9086702089088647E-2</v>
      </c>
      <c r="P146" s="5">
        <f t="shared" si="117"/>
        <v>8.6673116126676483E-2</v>
      </c>
      <c r="Q146" s="5">
        <f t="shared" si="118"/>
        <v>0.12093676856149337</v>
      </c>
      <c r="R146" s="5">
        <f t="shared" si="119"/>
        <v>1.5529249599737251E-2</v>
      </c>
      <c r="S146" s="5">
        <f t="shared" si="120"/>
        <v>3.817958812954915E-2</v>
      </c>
      <c r="T146" s="5">
        <f t="shared" si="121"/>
        <v>9.6096992808270804E-2</v>
      </c>
      <c r="U146" s="5">
        <f t="shared" si="122"/>
        <v>3.4435457124276252E-2</v>
      </c>
      <c r="V146" s="5">
        <f t="shared" si="123"/>
        <v>7.4747306758703013E-3</v>
      </c>
      <c r="W146" s="5">
        <f t="shared" si="124"/>
        <v>8.9390730736881766E-2</v>
      </c>
      <c r="X146" s="5">
        <f t="shared" si="125"/>
        <v>7.103034512105641E-2</v>
      </c>
      <c r="Y146" s="5">
        <f t="shared" si="126"/>
        <v>2.8220543038556544E-2</v>
      </c>
      <c r="Z146" s="5">
        <f t="shared" si="127"/>
        <v>4.1132078216146138E-3</v>
      </c>
      <c r="AA146" s="5">
        <f t="shared" si="128"/>
        <v>9.1208651567326379E-3</v>
      </c>
      <c r="AB146" s="5">
        <f t="shared" si="129"/>
        <v>1.0112567224313473E-2</v>
      </c>
      <c r="AC146" s="5">
        <f t="shared" si="130"/>
        <v>8.2315645074689686E-4</v>
      </c>
      <c r="AD146" s="5">
        <f t="shared" si="131"/>
        <v>4.9555045397198356E-2</v>
      </c>
      <c r="AE146" s="5">
        <f t="shared" si="132"/>
        <v>3.9376699888642203E-2</v>
      </c>
      <c r="AF146" s="5">
        <f t="shared" si="133"/>
        <v>1.5644466488651983E-2</v>
      </c>
      <c r="AG146" s="5">
        <f t="shared" si="134"/>
        <v>4.143725137060056E-3</v>
      </c>
      <c r="AH146" s="5">
        <f t="shared" si="135"/>
        <v>8.1709414587929745E-4</v>
      </c>
      <c r="AI146" s="5">
        <f t="shared" si="136"/>
        <v>1.8118718645233017E-3</v>
      </c>
      <c r="AJ146" s="5">
        <f t="shared" si="137"/>
        <v>2.0088747851193761E-3</v>
      </c>
      <c r="AK146" s="5">
        <f t="shared" si="138"/>
        <v>1.4848650839335764E-3</v>
      </c>
      <c r="AL146" s="5">
        <f t="shared" si="139"/>
        <v>5.8016188936398666E-5</v>
      </c>
      <c r="AM146" s="5">
        <f t="shared" si="140"/>
        <v>2.1977245328011982E-2</v>
      </c>
      <c r="AN146" s="5">
        <f t="shared" si="141"/>
        <v>1.7463234807350566E-2</v>
      </c>
      <c r="AO146" s="5">
        <f t="shared" si="142"/>
        <v>6.9381891448414487E-3</v>
      </c>
      <c r="AP146" s="5">
        <f t="shared" si="143"/>
        <v>1.8377072037586615E-3</v>
      </c>
      <c r="AQ146" s="5">
        <f t="shared" si="144"/>
        <v>3.6506295406245234E-4</v>
      </c>
      <c r="AR146" s="5">
        <f t="shared" si="145"/>
        <v>1.2985346176223886E-4</v>
      </c>
      <c r="AS146" s="5">
        <f t="shared" si="146"/>
        <v>2.8794458394358467E-4</v>
      </c>
      <c r="AT146" s="5">
        <f t="shared" si="147"/>
        <v>3.1925249545620819E-4</v>
      </c>
      <c r="AU146" s="5">
        <f t="shared" si="148"/>
        <v>2.3597632215460176E-4</v>
      </c>
      <c r="AV146" s="5">
        <f t="shared" si="149"/>
        <v>1.3081688963317129E-4</v>
      </c>
      <c r="AW146" s="5">
        <f t="shared" si="150"/>
        <v>2.8395761215949203E-6</v>
      </c>
      <c r="AX146" s="5">
        <f t="shared" si="151"/>
        <v>8.1222693595280823E-3</v>
      </c>
      <c r="AY146" s="5">
        <f t="shared" si="152"/>
        <v>6.453997981867114E-3</v>
      </c>
      <c r="AZ146" s="5">
        <f t="shared" si="153"/>
        <v>2.5641903824010189E-3</v>
      </c>
      <c r="BA146" s="5">
        <f t="shared" si="154"/>
        <v>6.7917305786490106E-4</v>
      </c>
      <c r="BB146" s="5">
        <f t="shared" si="155"/>
        <v>1.3491862159362286E-4</v>
      </c>
      <c r="BC146" s="5">
        <f t="shared" si="156"/>
        <v>2.1441409363260219E-5</v>
      </c>
      <c r="BD146" s="5">
        <f t="shared" si="157"/>
        <v>1.7197040692591222E-5</v>
      </c>
      <c r="BE146" s="5">
        <f t="shared" si="158"/>
        <v>3.8133713649897067E-5</v>
      </c>
      <c r="BF146" s="5">
        <f t="shared" si="159"/>
        <v>4.2279952194299109E-5</v>
      </c>
      <c r="BG146" s="5">
        <f t="shared" si="160"/>
        <v>3.125133792744822E-5</v>
      </c>
      <c r="BH146" s="5">
        <f t="shared" si="161"/>
        <v>1.7324631502077209E-5</v>
      </c>
      <c r="BI146" s="5">
        <f t="shared" si="162"/>
        <v>7.6833281795375267E-6</v>
      </c>
      <c r="BJ146" s="8">
        <f t="shared" si="163"/>
        <v>0.69002969436714334</v>
      </c>
      <c r="BK146" s="8">
        <f t="shared" si="164"/>
        <v>0.18885269263380425</v>
      </c>
      <c r="BL146" s="8">
        <f t="shared" si="165"/>
        <v>0.11566526083069945</v>
      </c>
      <c r="BM146" s="8">
        <f t="shared" si="166"/>
        <v>0.57171682685167335</v>
      </c>
      <c r="BN146" s="8">
        <f t="shared" si="167"/>
        <v>0.42049287039584249</v>
      </c>
    </row>
    <row r="147" spans="1:66" x14ac:dyDescent="0.25">
      <c r="A147" t="s">
        <v>16</v>
      </c>
      <c r="B147" t="s">
        <v>257</v>
      </c>
      <c r="C147" t="s">
        <v>64</v>
      </c>
      <c r="D147" t="s">
        <v>495</v>
      </c>
      <c r="E147">
        <f>VLOOKUP(A147,home!$A$2:$E$405,3,FALSE)</f>
        <v>1.6198830409356699</v>
      </c>
      <c r="F147">
        <f>VLOOKUP(B147,home!$B$2:$E$405,3,FALSE)</f>
        <v>0.93</v>
      </c>
      <c r="G147">
        <f>VLOOKUP(C147,away!$B$2:$E$405,4,FALSE)</f>
        <v>1.03</v>
      </c>
      <c r="H147">
        <f>VLOOKUP(A147,away!$A$2:$E$405,3,FALSE)</f>
        <v>1.31578947368421</v>
      </c>
      <c r="I147">
        <f>VLOOKUP(C147,away!$B$2:$E$405,3,FALSE)</f>
        <v>0.82</v>
      </c>
      <c r="J147">
        <f>VLOOKUP(B147,home!$B$2:$E$405,4,FALSE)</f>
        <v>1.1399999999999999</v>
      </c>
      <c r="K147" s="3">
        <f t="shared" si="168"/>
        <v>1.5516859649122785</v>
      </c>
      <c r="L147" s="3">
        <f t="shared" si="169"/>
        <v>1.2299999999999991</v>
      </c>
      <c r="M147" s="5">
        <f t="shared" si="114"/>
        <v>6.1934000752715941E-2</v>
      </c>
      <c r="N147" s="5">
        <f t="shared" si="115"/>
        <v>9.6102119718855822E-2</v>
      </c>
      <c r="O147" s="5">
        <f t="shared" si="116"/>
        <v>7.6178820925840551E-2</v>
      </c>
      <c r="P147" s="5">
        <f t="shared" si="117"/>
        <v>0.11820560725419257</v>
      </c>
      <c r="Q147" s="5">
        <f t="shared" si="118"/>
        <v>7.4560155183034049E-2</v>
      </c>
      <c r="R147" s="5">
        <f t="shared" si="119"/>
        <v>4.6849974869391915E-2</v>
      </c>
      <c r="S147" s="5">
        <f t="shared" si="120"/>
        <v>5.6401029388206035E-2</v>
      </c>
      <c r="T147" s="5">
        <f t="shared" si="121"/>
        <v>9.1708990875131818E-2</v>
      </c>
      <c r="U147" s="5">
        <f t="shared" si="122"/>
        <v>7.2696448461328389E-2</v>
      </c>
      <c r="V147" s="5">
        <f t="shared" si="123"/>
        <v>1.1960613713465511E-2</v>
      </c>
      <c r="W147" s="5">
        <f t="shared" si="124"/>
        <v>3.8564648779731814E-2</v>
      </c>
      <c r="X147" s="5">
        <f t="shared" si="125"/>
        <v>4.74345179990701E-2</v>
      </c>
      <c r="Y147" s="5">
        <f t="shared" si="126"/>
        <v>2.9172228569428093E-2</v>
      </c>
      <c r="Z147" s="5">
        <f t="shared" si="127"/>
        <v>1.9208489696450674E-2</v>
      </c>
      <c r="AA147" s="5">
        <f t="shared" si="128"/>
        <v>2.9805543869144621E-2</v>
      </c>
      <c r="AB147" s="5">
        <f t="shared" si="129"/>
        <v>2.3124422049164459E-2</v>
      </c>
      <c r="AC147" s="5">
        <f t="shared" si="130"/>
        <v>1.426732075627109E-3</v>
      </c>
      <c r="AD147" s="5">
        <f t="shared" si="131"/>
        <v>1.4960056063320319E-2</v>
      </c>
      <c r="AE147" s="5">
        <f t="shared" si="132"/>
        <v>1.8400868957883978E-2</v>
      </c>
      <c r="AF147" s="5">
        <f t="shared" si="133"/>
        <v>1.131653440909864E-2</v>
      </c>
      <c r="AG147" s="5">
        <f t="shared" si="134"/>
        <v>4.6397791077304401E-3</v>
      </c>
      <c r="AH147" s="5">
        <f t="shared" si="135"/>
        <v>5.906610581658576E-3</v>
      </c>
      <c r="AI147" s="5">
        <f t="shared" si="136"/>
        <v>9.1652047397619615E-3</v>
      </c>
      <c r="AJ147" s="5">
        <f t="shared" si="137"/>
        <v>7.1107597801180642E-3</v>
      </c>
      <c r="AK147" s="5">
        <f t="shared" si="138"/>
        <v>3.6778887168906413E-3</v>
      </c>
      <c r="AL147" s="5">
        <f t="shared" si="139"/>
        <v>1.0892093476208471E-4</v>
      </c>
      <c r="AM147" s="5">
        <f t="shared" si="140"/>
        <v>4.642661805550995E-3</v>
      </c>
      <c r="AN147" s="5">
        <f t="shared" si="141"/>
        <v>5.7104740208277199E-3</v>
      </c>
      <c r="AO147" s="5">
        <f t="shared" si="142"/>
        <v>3.5119415228090458E-3</v>
      </c>
      <c r="AP147" s="5">
        <f t="shared" si="143"/>
        <v>1.4398960243517079E-3</v>
      </c>
      <c r="AQ147" s="5">
        <f t="shared" si="144"/>
        <v>4.4276802748814979E-4</v>
      </c>
      <c r="AR147" s="5">
        <f t="shared" si="145"/>
        <v>1.4530262030880078E-3</v>
      </c>
      <c r="AS147" s="5">
        <f t="shared" si="146"/>
        <v>2.2546403659814396E-3</v>
      </c>
      <c r="AT147" s="5">
        <f t="shared" si="147"/>
        <v>1.7492469059090417E-3</v>
      </c>
      <c r="AU147" s="5">
        <f t="shared" si="148"/>
        <v>9.0476062435509649E-4</v>
      </c>
      <c r="AV147" s="5">
        <f t="shared" si="149"/>
        <v>3.5097609060426831E-4</v>
      </c>
      <c r="AW147" s="5">
        <f t="shared" si="150"/>
        <v>5.7745454299779621E-6</v>
      </c>
      <c r="AX147" s="5">
        <f t="shared" si="151"/>
        <v>1.2006588605846279E-3</v>
      </c>
      <c r="AY147" s="5">
        <f t="shared" si="152"/>
        <v>1.4768103985190913E-3</v>
      </c>
      <c r="AZ147" s="5">
        <f t="shared" si="153"/>
        <v>9.0823839508924053E-4</v>
      </c>
      <c r="BA147" s="5">
        <f t="shared" si="154"/>
        <v>3.723777419865884E-4</v>
      </c>
      <c r="BB147" s="5">
        <f t="shared" si="155"/>
        <v>1.1450615566087582E-4</v>
      </c>
      <c r="BC147" s="5">
        <f t="shared" si="156"/>
        <v>2.8168514292575417E-5</v>
      </c>
      <c r="BD147" s="5">
        <f t="shared" si="157"/>
        <v>2.9787037163304166E-4</v>
      </c>
      <c r="BE147" s="5">
        <f t="shared" si="158"/>
        <v>4.6220127502619526E-4</v>
      </c>
      <c r="BF147" s="5">
        <f t="shared" si="159"/>
        <v>3.5859561571135361E-4</v>
      </c>
      <c r="BG147" s="5">
        <f t="shared" si="160"/>
        <v>1.8547592799279483E-4</v>
      </c>
      <c r="BH147" s="5">
        <f t="shared" si="161"/>
        <v>7.1950098573875029E-5</v>
      </c>
      <c r="BI147" s="5">
        <f t="shared" si="162"/>
        <v>2.2328791626227369E-5</v>
      </c>
      <c r="BJ147" s="8">
        <f t="shared" si="163"/>
        <v>0.44670840113044558</v>
      </c>
      <c r="BK147" s="8">
        <f t="shared" si="164"/>
        <v>0.25151371451748833</v>
      </c>
      <c r="BL147" s="8">
        <f t="shared" si="165"/>
        <v>0.28262674626380041</v>
      </c>
      <c r="BM147" s="8">
        <f t="shared" si="166"/>
        <v>0.52475563705106509</v>
      </c>
      <c r="BN147" s="8">
        <f t="shared" si="167"/>
        <v>0.47383067870403084</v>
      </c>
    </row>
    <row r="148" spans="1:66" x14ac:dyDescent="0.25">
      <c r="A148" t="s">
        <v>69</v>
      </c>
      <c r="B148" t="s">
        <v>77</v>
      </c>
      <c r="C148" t="s">
        <v>75</v>
      </c>
      <c r="D148" t="s">
        <v>495</v>
      </c>
      <c r="E148">
        <f>VLOOKUP(A148,home!$A$2:$E$405,3,FALSE)</f>
        <v>1.3317073170731699</v>
      </c>
      <c r="F148">
        <f>VLOOKUP(B148,home!$B$2:$E$405,3,FALSE)</f>
        <v>1.43</v>
      </c>
      <c r="G148">
        <f>VLOOKUP(C148,away!$B$2:$E$405,4,FALSE)</f>
        <v>1.0900000000000001</v>
      </c>
      <c r="H148">
        <f>VLOOKUP(A148,away!$A$2:$E$405,3,FALSE)</f>
        <v>1.3707317073170699</v>
      </c>
      <c r="I148">
        <f>VLOOKUP(C148,away!$B$2:$E$405,3,FALSE)</f>
        <v>0.34</v>
      </c>
      <c r="J148">
        <f>VLOOKUP(B148,home!$B$2:$E$405,4,FALSE)</f>
        <v>0.73</v>
      </c>
      <c r="K148" s="3">
        <f t="shared" si="168"/>
        <v>2.0757321951219501</v>
      </c>
      <c r="L148" s="3">
        <f t="shared" si="169"/>
        <v>0.34021560975609677</v>
      </c>
      <c r="M148" s="5">
        <f t="shared" si="114"/>
        <v>8.9282676250169599E-2</v>
      </c>
      <c r="N148" s="5">
        <f t="shared" si="115"/>
        <v>0.18532692555912691</v>
      </c>
      <c r="O148" s="5">
        <f t="shared" si="116"/>
        <v>3.0375360141107623E-2</v>
      </c>
      <c r="P148" s="5">
        <f t="shared" si="117"/>
        <v>6.3051112983321111E-2</v>
      </c>
      <c r="Q148" s="5">
        <f t="shared" si="118"/>
        <v>0.19234453300302443</v>
      </c>
      <c r="R148" s="5">
        <f t="shared" si="119"/>
        <v>5.1670858359839835E-3</v>
      </c>
      <c r="S148" s="5">
        <f t="shared" si="120"/>
        <v>1.1131618740057575E-2</v>
      </c>
      <c r="T148" s="5">
        <f t="shared" si="121"/>
        <v>6.5438612578875621E-2</v>
      </c>
      <c r="U148" s="5">
        <f t="shared" si="122"/>
        <v>1.0725486424710568E-2</v>
      </c>
      <c r="V148" s="5">
        <f t="shared" si="123"/>
        <v>8.7345668131384583E-4</v>
      </c>
      <c r="W148" s="5">
        <f t="shared" si="124"/>
        <v>0.13308524657002474</v>
      </c>
      <c r="X148" s="5">
        <f t="shared" si="125"/>
        <v>4.5277678311361445E-2</v>
      </c>
      <c r="Y148" s="5">
        <f t="shared" si="126"/>
        <v>7.702086467520115E-3</v>
      </c>
      <c r="Z148" s="5">
        <f t="shared" si="127"/>
        <v>5.8597441945046065E-4</v>
      </c>
      <c r="AA148" s="5">
        <f t="shared" si="128"/>
        <v>1.2163259679712148E-3</v>
      </c>
      <c r="AB148" s="5">
        <f t="shared" si="129"/>
        <v>1.2623834857403606E-3</v>
      </c>
      <c r="AC148" s="5">
        <f t="shared" si="130"/>
        <v>3.8552002900066654E-5</v>
      </c>
      <c r="AD148" s="5">
        <f t="shared" si="131"/>
        <v>6.9062332750285879E-2</v>
      </c>
      <c r="AE148" s="5">
        <f t="shared" si="132"/>
        <v>2.3496083647816957E-2</v>
      </c>
      <c r="AF148" s="5">
        <f t="shared" si="133"/>
        <v>3.9968672125611495E-3</v>
      </c>
      <c r="AG148" s="5">
        <f t="shared" si="134"/>
        <v>4.5326553861188085E-4</v>
      </c>
      <c r="AH148" s="5">
        <f t="shared" si="135"/>
        <v>4.9839411103703307E-5</v>
      </c>
      <c r="AI148" s="5">
        <f t="shared" si="136"/>
        <v>1.0345327021387535E-4</v>
      </c>
      <c r="AJ148" s="5">
        <f t="shared" si="137"/>
        <v>1.0737064183679589E-4</v>
      </c>
      <c r="AK148" s="5">
        <f t="shared" si="138"/>
        <v>7.4290899357181672E-5</v>
      </c>
      <c r="AL148" s="5">
        <f t="shared" si="139"/>
        <v>1.089011572087955E-6</v>
      </c>
      <c r="AM148" s="5">
        <f t="shared" si="140"/>
        <v>2.8670981511998705E-2</v>
      </c>
      <c r="AN148" s="5">
        <f t="shared" si="141"/>
        <v>9.7543154574104146E-3</v>
      </c>
      <c r="AO148" s="5">
        <f t="shared" si="142"/>
        <v>1.6592851905481017E-3</v>
      </c>
      <c r="AP148" s="5">
        <f t="shared" si="143"/>
        <v>1.8817157428719459E-4</v>
      </c>
      <c r="AQ148" s="5">
        <f t="shared" si="144"/>
        <v>1.6004726721220637E-5</v>
      </c>
      <c r="AR148" s="5">
        <f t="shared" si="145"/>
        <v>3.3912291277062405E-6</v>
      </c>
      <c r="AS148" s="5">
        <f t="shared" si="146"/>
        <v>7.03928348141517E-6</v>
      </c>
      <c r="AT148" s="5">
        <f t="shared" si="147"/>
        <v>7.3058336764817985E-6</v>
      </c>
      <c r="AU148" s="5">
        <f t="shared" si="148"/>
        <v>5.0549847248264771E-6</v>
      </c>
      <c r="AV148" s="5">
        <f t="shared" si="149"/>
        <v>2.6231986347929978E-6</v>
      </c>
      <c r="AW148" s="5">
        <f t="shared" si="150"/>
        <v>2.136267096189188E-8</v>
      </c>
      <c r="AX148" s="5">
        <f t="shared" si="151"/>
        <v>9.9188798983669748E-3</v>
      </c>
      <c r="AY148" s="5">
        <f t="shared" si="152"/>
        <v>3.3745577727204109E-3</v>
      </c>
      <c r="AZ148" s="5">
        <f t="shared" si="153"/>
        <v>5.7403861515162519E-4</v>
      </c>
      <c r="BA148" s="5">
        <f t="shared" si="154"/>
        <v>6.5098965825785172E-5</v>
      </c>
      <c r="BB148" s="5">
        <f t="shared" si="155"/>
        <v>5.5369210882277008E-6</v>
      </c>
      <c r="BC148" s="5">
        <f t="shared" si="156"/>
        <v>3.767493968405557E-7</v>
      </c>
      <c r="BD148" s="5">
        <f t="shared" si="157"/>
        <v>1.9229151425086905E-7</v>
      </c>
      <c r="BE148" s="5">
        <f t="shared" si="158"/>
        <v>3.9914568697928009E-7</v>
      </c>
      <c r="BF148" s="5">
        <f t="shared" si="159"/>
        <v>4.1425977650348002E-7</v>
      </c>
      <c r="BG148" s="5">
        <f t="shared" si="160"/>
        <v>2.8663078507743237E-7</v>
      </c>
      <c r="BH148" s="5">
        <f t="shared" si="161"/>
        <v>1.4874218717457668E-7</v>
      </c>
      <c r="BI148" s="5">
        <f t="shared" si="162"/>
        <v>6.1749789338224831E-8</v>
      </c>
      <c r="BJ148" s="8">
        <f t="shared" si="163"/>
        <v>0.78041087902272444</v>
      </c>
      <c r="BK148" s="8">
        <f t="shared" si="164"/>
        <v>0.16775306344205471</v>
      </c>
      <c r="BL148" s="8">
        <f t="shared" si="165"/>
        <v>4.9108513427409857E-2</v>
      </c>
      <c r="BM148" s="8">
        <f t="shared" si="166"/>
        <v>0.42893620012885653</v>
      </c>
      <c r="BN148" s="8">
        <f t="shared" si="167"/>
        <v>0.56554769377273373</v>
      </c>
    </row>
    <row r="149" spans="1:66" x14ac:dyDescent="0.25">
      <c r="A149" t="s">
        <v>69</v>
      </c>
      <c r="B149" t="s">
        <v>78</v>
      </c>
      <c r="C149" t="s">
        <v>72</v>
      </c>
      <c r="D149" t="s">
        <v>495</v>
      </c>
      <c r="E149">
        <f>VLOOKUP(A149,home!$A$2:$E$405,3,FALSE)</f>
        <v>1.3317073170731699</v>
      </c>
      <c r="F149">
        <f>VLOOKUP(B149,home!$B$2:$E$405,3,FALSE)</f>
        <v>1.0900000000000001</v>
      </c>
      <c r="G149">
        <f>VLOOKUP(C149,away!$B$2:$E$405,4,FALSE)</f>
        <v>1.5</v>
      </c>
      <c r="H149">
        <f>VLOOKUP(A149,away!$A$2:$E$405,3,FALSE)</f>
        <v>1.3707317073170699</v>
      </c>
      <c r="I149">
        <f>VLOOKUP(C149,away!$B$2:$E$405,3,FALSE)</f>
        <v>1.5</v>
      </c>
      <c r="J149">
        <f>VLOOKUP(B149,home!$B$2:$E$405,4,FALSE)</f>
        <v>0.99</v>
      </c>
      <c r="K149" s="3">
        <f t="shared" si="168"/>
        <v>2.1773414634146331</v>
      </c>
      <c r="L149" s="3">
        <f t="shared" si="169"/>
        <v>2.0355365853658487</v>
      </c>
      <c r="M149" s="5">
        <f t="shared" si="114"/>
        <v>1.4803701194308953E-2</v>
      </c>
      <c r="N149" s="5">
        <f t="shared" si="115"/>
        <v>3.2232712422369608E-2</v>
      </c>
      <c r="O149" s="5">
        <f t="shared" si="116"/>
        <v>3.0133475379839982E-2</v>
      </c>
      <c r="P149" s="5">
        <f t="shared" si="117"/>
        <v>6.5610865381309599E-2</v>
      </c>
      <c r="Q149" s="5">
        <f t="shared" si="118"/>
        <v>3.5090810617772639E-2</v>
      </c>
      <c r="R149" s="5">
        <f t="shared" si="119"/>
        <v>3.0668895789942675E-2</v>
      </c>
      <c r="S149" s="5">
        <f t="shared" si="120"/>
        <v>7.2697793605480884E-2</v>
      </c>
      <c r="T149" s="5">
        <f t="shared" si="121"/>
        <v>7.1428628822620591E-2</v>
      </c>
      <c r="U149" s="5">
        <f t="shared" si="122"/>
        <v>6.6776658440584669E-2</v>
      </c>
      <c r="V149" s="5">
        <f t="shared" si="123"/>
        <v>3.5800094758292961E-2</v>
      </c>
      <c r="W149" s="5">
        <f t="shared" si="124"/>
        <v>2.5468225647635605E-2</v>
      </c>
      <c r="X149" s="5">
        <f t="shared" si="125"/>
        <v>5.1841505070115111E-2</v>
      </c>
      <c r="Y149" s="5">
        <f t="shared" si="126"/>
        <v>5.2762640105324228E-2</v>
      </c>
      <c r="Z149" s="5">
        <f t="shared" si="127"/>
        <v>2.0809219804400324E-2</v>
      </c>
      <c r="AA149" s="5">
        <f t="shared" si="128"/>
        <v>4.5308777101429769E-2</v>
      </c>
      <c r="AB149" s="5">
        <f t="shared" si="129"/>
        <v>4.9326339519777267E-2</v>
      </c>
      <c r="AC149" s="5">
        <f t="shared" si="130"/>
        <v>9.9167564879293277E-3</v>
      </c>
      <c r="AD149" s="5">
        <f t="shared" si="131"/>
        <v>1.3863255925549255E-2</v>
      </c>
      <c r="AE149" s="5">
        <f t="shared" si="132"/>
        <v>2.8219164628745397E-2</v>
      </c>
      <c r="AF149" s="5">
        <f t="shared" si="133"/>
        <v>2.8720571005136575E-2</v>
      </c>
      <c r="AG149" s="5">
        <f t="shared" si="134"/>
        <v>1.9487257677851037E-2</v>
      </c>
      <c r="AH149" s="5">
        <f t="shared" si="135"/>
        <v>1.0589482056194106E-2</v>
      </c>
      <c r="AI149" s="5">
        <f t="shared" si="136"/>
        <v>2.3056918357036674E-2</v>
      </c>
      <c r="AJ149" s="5">
        <f t="shared" si="137"/>
        <v>2.5101392178670981E-2</v>
      </c>
      <c r="AK149" s="5">
        <f t="shared" si="138"/>
        <v>1.8218100660017365E-2</v>
      </c>
      <c r="AL149" s="5">
        <f t="shared" si="139"/>
        <v>1.7580656794096634E-3</v>
      </c>
      <c r="AM149" s="5">
        <f t="shared" si="140"/>
        <v>6.0370083889254031E-3</v>
      </c>
      <c r="AN149" s="5">
        <f t="shared" si="141"/>
        <v>1.2288551441818198E-2</v>
      </c>
      <c r="AO149" s="5">
        <f t="shared" si="142"/>
        <v>1.2506898020485597E-2</v>
      </c>
      <c r="AP149" s="5">
        <f t="shared" si="143"/>
        <v>8.4860828300460482E-3</v>
      </c>
      <c r="AQ149" s="5">
        <f t="shared" si="144"/>
        <v>4.3184330167509227E-3</v>
      </c>
      <c r="AR149" s="5">
        <f t="shared" si="145"/>
        <v>4.3110556290916575E-3</v>
      </c>
      <c r="AS149" s="5">
        <f t="shared" si="146"/>
        <v>9.3866401723083203E-3</v>
      </c>
      <c r="AT149" s="5">
        <f t="shared" si="147"/>
        <v>1.0218960424660193E-2</v>
      </c>
      <c r="AU149" s="5">
        <f t="shared" si="148"/>
        <v>7.4167220818686149E-3</v>
      </c>
      <c r="AV149" s="5">
        <f t="shared" si="149"/>
        <v>4.0371841278688597E-3</v>
      </c>
      <c r="AW149" s="5">
        <f t="shared" si="150"/>
        <v>2.1644026177647073E-4</v>
      </c>
      <c r="AX149" s="5">
        <f t="shared" si="151"/>
        <v>2.1907714466982064E-3</v>
      </c>
      <c r="AY149" s="5">
        <f t="shared" si="152"/>
        <v>4.4593954299290669E-3</v>
      </c>
      <c r="AZ149" s="5">
        <f t="shared" si="153"/>
        <v>4.5386312731169427E-3</v>
      </c>
      <c r="BA149" s="5">
        <f t="shared" si="154"/>
        <v>3.0795166679717057E-3</v>
      </c>
      <c r="BB149" s="5">
        <f t="shared" si="155"/>
        <v>1.5671172107250852E-3</v>
      </c>
      <c r="BC149" s="5">
        <f t="shared" si="156"/>
        <v>6.3798488319747888E-4</v>
      </c>
      <c r="BD149" s="5">
        <f t="shared" si="157"/>
        <v>1.462551909093907E-3</v>
      </c>
      <c r="BE149" s="5">
        <f t="shared" si="158"/>
        <v>3.184474914066393E-3</v>
      </c>
      <c r="BF149" s="5">
        <f t="shared" si="159"/>
        <v>3.4668446348002546E-3</v>
      </c>
      <c r="BG149" s="5">
        <f t="shared" si="160"/>
        <v>2.5161681901890516E-3</v>
      </c>
      <c r="BH149" s="5">
        <f t="shared" si="161"/>
        <v>1.3696393323558952E-3</v>
      </c>
      <c r="BI149" s="5">
        <f t="shared" si="162"/>
        <v>5.9643450165240545E-4</v>
      </c>
      <c r="BJ149" s="8">
        <f t="shared" si="163"/>
        <v>0.41922516253278475</v>
      </c>
      <c r="BK149" s="8">
        <f t="shared" si="164"/>
        <v>0.20504667253666045</v>
      </c>
      <c r="BL149" s="8">
        <f t="shared" si="165"/>
        <v>0.34714671540144909</v>
      </c>
      <c r="BM149" s="8">
        <f t="shared" si="166"/>
        <v>0.77944435432159842</v>
      </c>
      <c r="BN149" s="8">
        <f t="shared" si="167"/>
        <v>0.20854046078554345</v>
      </c>
    </row>
    <row r="150" spans="1:66" x14ac:dyDescent="0.25">
      <c r="A150" t="s">
        <v>69</v>
      </c>
      <c r="B150" t="s">
        <v>74</v>
      </c>
      <c r="C150" t="s">
        <v>260</v>
      </c>
      <c r="D150" t="s">
        <v>495</v>
      </c>
      <c r="E150">
        <f>VLOOKUP(A150,home!$A$2:$E$405,3,FALSE)</f>
        <v>1.3317073170731699</v>
      </c>
      <c r="F150">
        <f>VLOOKUP(B150,home!$B$2:$E$405,3,FALSE)</f>
        <v>1.0900000000000001</v>
      </c>
      <c r="G150">
        <f>VLOOKUP(C150,away!$B$2:$E$405,4,FALSE)</f>
        <v>1.02</v>
      </c>
      <c r="H150">
        <f>VLOOKUP(A150,away!$A$2:$E$405,3,FALSE)</f>
        <v>1.3707317073170699</v>
      </c>
      <c r="I150">
        <f>VLOOKUP(C150,away!$B$2:$E$405,3,FALSE)</f>
        <v>1.5</v>
      </c>
      <c r="J150">
        <f>VLOOKUP(B150,home!$B$2:$E$405,4,FALSE)</f>
        <v>0.93</v>
      </c>
      <c r="K150" s="3">
        <f t="shared" si="168"/>
        <v>1.4805921951219505</v>
      </c>
      <c r="L150" s="3">
        <f t="shared" si="169"/>
        <v>1.9121707317073127</v>
      </c>
      <c r="M150" s="5">
        <f t="shared" si="114"/>
        <v>3.3615670835428088E-2</v>
      </c>
      <c r="N150" s="5">
        <f t="shared" si="115"/>
        <v>4.9771099872723407E-2</v>
      </c>
      <c r="O150" s="5">
        <f t="shared" si="116"/>
        <v>6.4278901898212698E-2</v>
      </c>
      <c r="P150" s="5">
        <f t="shared" si="117"/>
        <v>9.5170840461503259E-2</v>
      </c>
      <c r="Q150" s="5">
        <f t="shared" si="118"/>
        <v>3.6845351007094698E-2</v>
      </c>
      <c r="R150" s="5">
        <f t="shared" si="119"/>
        <v>6.145611743802399E-2</v>
      </c>
      <c r="S150" s="5">
        <f t="shared" si="120"/>
        <v>6.736061373348437E-2</v>
      </c>
      <c r="T150" s="5">
        <f t="shared" si="121"/>
        <v>7.0454601795249039E-2</v>
      </c>
      <c r="U150" s="5">
        <f t="shared" si="122"/>
        <v>9.0991447821236318E-2</v>
      </c>
      <c r="V150" s="5">
        <f t="shared" si="123"/>
        <v>2.1189740987183913E-2</v>
      </c>
      <c r="W150" s="5">
        <f t="shared" si="124"/>
        <v>1.8184313042544361E-2</v>
      </c>
      <c r="X150" s="5">
        <f t="shared" si="125"/>
        <v>3.4771511176156879E-2</v>
      </c>
      <c r="Y150" s="5">
        <f t="shared" si="126"/>
        <v>3.3244532984140457E-2</v>
      </c>
      <c r="Z150" s="5">
        <f t="shared" si="127"/>
        <v>3.9171529683118947E-2</v>
      </c>
      <c r="AA150" s="5">
        <f t="shared" si="128"/>
        <v>5.7997061119813724E-2</v>
      </c>
      <c r="AB150" s="5">
        <f t="shared" si="129"/>
        <v>4.293499801700347E-2</v>
      </c>
      <c r="AC150" s="5">
        <f t="shared" si="130"/>
        <v>3.7494519088744527E-3</v>
      </c>
      <c r="AD150" s="5">
        <f t="shared" si="131"/>
        <v>6.7308879911113706E-3</v>
      </c>
      <c r="AE150" s="5">
        <f t="shared" si="132"/>
        <v>1.2870607015003395E-2</v>
      </c>
      <c r="AF150" s="5">
        <f t="shared" si="133"/>
        <v>1.2305399016698158E-2</v>
      </c>
      <c r="AG150" s="5">
        <f t="shared" si="134"/>
        <v>7.8433412805700535E-3</v>
      </c>
      <c r="AH150" s="5">
        <f t="shared" si="135"/>
        <v>1.8725663144066072E-2</v>
      </c>
      <c r="AI150" s="5">
        <f t="shared" si="136"/>
        <v>2.772507069958699E-2</v>
      </c>
      <c r="AJ150" s="5">
        <f t="shared" si="137"/>
        <v>2.052476164350639E-2</v>
      </c>
      <c r="AK150" s="5">
        <f t="shared" si="138"/>
        <v>1.0129600632037975E-2</v>
      </c>
      <c r="AL150" s="5">
        <f t="shared" si="139"/>
        <v>4.2460969014664675E-4</v>
      </c>
      <c r="AM150" s="5">
        <f t="shared" si="140"/>
        <v>1.9931400451759134E-3</v>
      </c>
      <c r="AN150" s="5">
        <f t="shared" si="141"/>
        <v>3.811224058579173E-3</v>
      </c>
      <c r="AO150" s="5">
        <f t="shared" si="142"/>
        <v>3.6438555483969265E-3</v>
      </c>
      <c r="AP150" s="5">
        <f t="shared" si="143"/>
        <v>2.3225579767379668E-3</v>
      </c>
      <c r="AQ150" s="5">
        <f t="shared" si="144"/>
        <v>1.1102818464529234E-3</v>
      </c>
      <c r="AR150" s="5">
        <f t="shared" si="145"/>
        <v>7.1613329991786975E-3</v>
      </c>
      <c r="AS150" s="5">
        <f t="shared" si="146"/>
        <v>1.0603013745253249E-2</v>
      </c>
      <c r="AT150" s="5">
        <f t="shared" si="147"/>
        <v>7.8493696979963622E-3</v>
      </c>
      <c r="AU150" s="5">
        <f t="shared" si="148"/>
        <v>3.8739051704933837E-3</v>
      </c>
      <c r="AV150" s="5">
        <f t="shared" si="149"/>
        <v>1.433918440018769E-3</v>
      </c>
      <c r="AW150" s="5">
        <f t="shared" si="150"/>
        <v>3.3392545198795176E-5</v>
      </c>
      <c r="AX150" s="5">
        <f t="shared" si="151"/>
        <v>4.9183793244541056E-4</v>
      </c>
      <c r="AY150" s="5">
        <f t="shared" si="152"/>
        <v>9.4047809916555263E-4</v>
      </c>
      <c r="AZ150" s="5">
        <f t="shared" si="153"/>
        <v>8.9917734751804887E-4</v>
      </c>
      <c r="BA150" s="5">
        <f t="shared" si="154"/>
        <v>5.7312686884607579E-4</v>
      </c>
      <c r="BB150" s="5">
        <f t="shared" si="155"/>
        <v>2.7397910604063053E-4</v>
      </c>
      <c r="BC150" s="5">
        <f t="shared" si="156"/>
        <v>1.0477896553404561E-4</v>
      </c>
      <c r="BD150" s="5">
        <f t="shared" si="157"/>
        <v>2.2822818935065393E-3</v>
      </c>
      <c r="BE150" s="5">
        <f t="shared" si="158"/>
        <v>3.3791287585939293E-3</v>
      </c>
      <c r="BF150" s="5">
        <f t="shared" si="159"/>
        <v>2.501555833143149E-3</v>
      </c>
      <c r="BG150" s="5">
        <f t="shared" si="160"/>
        <v>1.2345946807378444E-3</v>
      </c>
      <c r="BH150" s="5">
        <f t="shared" si="161"/>
        <v>4.5698281210988242E-4</v>
      </c>
      <c r="BI150" s="5">
        <f t="shared" si="162"/>
        <v>1.3532103698295464E-4</v>
      </c>
      <c r="BJ150" s="8">
        <f t="shared" si="163"/>
        <v>0.29918608297618454</v>
      </c>
      <c r="BK150" s="8">
        <f t="shared" si="164"/>
        <v>0.22245140571578631</v>
      </c>
      <c r="BL150" s="8">
        <f t="shared" si="165"/>
        <v>0.43567502748150244</v>
      </c>
      <c r="BM150" s="8">
        <f t="shared" si="166"/>
        <v>0.65443897878963919</v>
      </c>
      <c r="BN150" s="8">
        <f t="shared" si="167"/>
        <v>0.34113798151298613</v>
      </c>
    </row>
    <row r="151" spans="1:66" x14ac:dyDescent="0.25">
      <c r="A151" t="s">
        <v>69</v>
      </c>
      <c r="B151" t="s">
        <v>73</v>
      </c>
      <c r="C151" t="s">
        <v>259</v>
      </c>
      <c r="D151" t="s">
        <v>495</v>
      </c>
      <c r="E151">
        <f>VLOOKUP(A151,home!$A$2:$E$405,3,FALSE)</f>
        <v>1.3317073170731699</v>
      </c>
      <c r="F151">
        <f>VLOOKUP(B151,home!$B$2:$E$405,3,FALSE)</f>
        <v>0.75</v>
      </c>
      <c r="G151">
        <f>VLOOKUP(C151,away!$B$2:$E$405,4,FALSE)</f>
        <v>0.68</v>
      </c>
      <c r="H151">
        <f>VLOOKUP(A151,away!$A$2:$E$405,3,FALSE)</f>
        <v>1.3707317073170699</v>
      </c>
      <c r="I151">
        <f>VLOOKUP(C151,away!$B$2:$E$405,3,FALSE)</f>
        <v>1.43</v>
      </c>
      <c r="J151">
        <f>VLOOKUP(B151,home!$B$2:$E$405,4,FALSE)</f>
        <v>0.99</v>
      </c>
      <c r="K151" s="3">
        <f t="shared" ref="K151:K189" si="170">E151*F151*G151</f>
        <v>0.67917073170731668</v>
      </c>
      <c r="L151" s="3">
        <f t="shared" ref="L151:L189" si="171">H151*I151*J151</f>
        <v>1.9405448780487757</v>
      </c>
      <c r="M151" s="5">
        <f t="shared" ref="M151:M189" si="172">_xlfn.POISSON.DIST(0,K151,FALSE) * _xlfn.POISSON.DIST(0,L151,FALSE)</f>
        <v>7.2823570195699447E-2</v>
      </c>
      <c r="N151" s="5">
        <f t="shared" ref="N151:N189" si="173">_xlfn.POISSON.DIST(1,K151,FALSE) * _xlfn.POISSON.DIST(0,L151,FALSE)</f>
        <v>4.945963745535234E-2</v>
      </c>
      <c r="O151" s="5">
        <f t="shared" ref="O151:O189" si="174">_xlfn.POISSON.DIST(0,K151,FALSE) * _xlfn.POISSON.DIST(1,L151,FALSE)</f>
        <v>0.14131740614449007</v>
      </c>
      <c r="P151" s="5">
        <f t="shared" ref="P151:P189" si="175">_xlfn.POISSON.DIST(1,K151,FALSE) * _xlfn.POISSON.DIST(1,L151,FALSE)</f>
        <v>9.5978646134133372E-2</v>
      </c>
      <c r="Q151" s="5">
        <f t="shared" ref="Q151:Q189" si="176">_xlfn.POISSON.DIST(2,K151,FALSE) * _xlfn.POISSON.DIST(0,L151,FALSE)</f>
        <v>1.6795769080265126E-2</v>
      </c>
      <c r="R151" s="5">
        <f t="shared" ref="R151:R189" si="177">_xlfn.POISSON.DIST(0,K151,FALSE) * _xlfn.POISSON.DIST(2,L151,FALSE)</f>
        <v>0.1371163843364144</v>
      </c>
      <c r="S151" s="5">
        <f t="shared" ref="S151:S189" si="178">_xlfn.POISSON.DIST(2,K151,FALSE) * _xlfn.POISSON.DIST(2,L151,FALSE)</f>
        <v>3.1624034941523632E-2</v>
      </c>
      <c r="T151" s="5">
        <f t="shared" ref="T151:T189" si="179">_xlfn.POISSON.DIST(2,K151,FALSE) * _xlfn.POISSON.DIST(1,L151,FALSE)</f>
        <v>3.2592943661598484E-2</v>
      </c>
      <c r="U151" s="5">
        <f t="shared" ref="U151:U189" si="180">_xlfn.POISSON.DIST(1,K151,FALSE) * _xlfn.POISSON.DIST(2,L151,FALSE)</f>
        <v>9.3125435078824231E-2</v>
      </c>
      <c r="V151" s="5">
        <f t="shared" ref="V151:V189" si="181">_xlfn.POISSON.DIST(3,K151,FALSE) * _xlfn.POISSON.DIST(3,L151,FALSE)</f>
        <v>4.6310281911159587E-3</v>
      </c>
      <c r="W151" s="5">
        <f t="shared" ref="W151:W189" si="182">_xlfn.POISSON.DIST(3,K151,FALSE) * _xlfn.POISSON.DIST(0,L151,FALSE)</f>
        <v>3.8023982586102636E-3</v>
      </c>
      <c r="X151" s="5">
        <f t="shared" ref="X151:X189" si="183">_xlfn.POISSON.DIST(3,K151,FALSE) * _xlfn.POISSON.DIST(1,L151,FALSE)</f>
        <v>7.3787244650477318E-3</v>
      </c>
      <c r="Y151" s="5">
        <f t="shared" ref="Y151:Y189" si="184">_xlfn.POISSON.DIST(3,K151,FALSE) * _xlfn.POISSON.DIST(2,L151,FALSE)</f>
        <v>7.1593729835907859E-3</v>
      </c>
      <c r="Z151" s="5">
        <f t="shared" ref="Z151:Z189" si="185">_xlfn.POISSON.DIST(0,K151,FALSE) * _xlfn.POISSON.DIST(3,L151,FALSE)</f>
        <v>8.8693499106865428E-2</v>
      </c>
      <c r="AA151" s="5">
        <f t="shared" ref="AA151:AA189" si="186">_xlfn.POISSON.DIST(1,K151,FALSE) * _xlfn.POISSON.DIST(3,L151,FALSE)</f>
        <v>6.0238028686092036E-2</v>
      </c>
      <c r="AB151" s="5">
        <f t="shared" ref="AB151:AB189" si="187">_xlfn.POISSON.DIST(2,K151,FALSE) * _xlfn.POISSON.DIST(3,L151,FALSE)</f>
        <v>2.0455953009669729E-2</v>
      </c>
      <c r="AC151" s="5">
        <f t="shared" ref="AC151:AC189" si="188">_xlfn.POISSON.DIST(4,K151,FALSE) * _xlfn.POISSON.DIST(4,L151,FALSE)</f>
        <v>3.8146974152552837E-4</v>
      </c>
      <c r="AD151" s="5">
        <f t="shared" ref="AD151:AD189" si="189">_xlfn.POISSON.DIST(4,K151,FALSE) * _xlfn.POISSON.DIST(0,L151,FALSE)</f>
        <v>6.456194018857398E-4</v>
      </c>
      <c r="AE151" s="5">
        <f t="shared" ref="AE151:AE189" si="190">_xlfn.POISSON.DIST(4,K151,FALSE) * _xlfn.POISSON.DIST(1,L151,FALSE)</f>
        <v>1.2528534234982865E-3</v>
      </c>
      <c r="AF151" s="5">
        <f t="shared" ref="AF151:AF189" si="191">_xlfn.POISSON.DIST(4,K151,FALSE) * _xlfn.POISSON.DIST(2,L151,FALSE)</f>
        <v>1.2156091469577371E-3</v>
      </c>
      <c r="AG151" s="5">
        <f t="shared" ref="AG151:AG189" si="192">_xlfn.POISSON.DIST(4,K151,FALSE) * _xlfn.POISSON.DIST(3,L151,FALSE)</f>
        <v>7.8631470127935911E-4</v>
      </c>
      <c r="AH151" s="5">
        <f t="shared" ref="AH151:AH189" si="193">_xlfn.POISSON.DIST(0,K151,FALSE) * _xlfn.POISSON.DIST(4,L151,FALSE)</f>
        <v>4.302842885201285E-2</v>
      </c>
      <c r="AI151" s="5">
        <f t="shared" ref="AI151:AI189" si="194">_xlfn.POISSON.DIST(1,K151,FALSE) * _xlfn.POISSON.DIST(4,L151,FALSE)</f>
        <v>2.922364950763778E-2</v>
      </c>
      <c r="AJ151" s="5">
        <f t="shared" ref="AJ151:AJ189" si="195">_xlfn.POISSON.DIST(2,K151,FALSE) * _xlfn.POISSON.DIST(4,L151,FALSE)</f>
        <v>9.9239237096302568E-3</v>
      </c>
      <c r="AK151" s="5">
        <f t="shared" ref="AK151:AK189" si="196">_xlfn.POISSON.DIST(3,K151,FALSE) * _xlfn.POISSON.DIST(4,L151,FALSE)</f>
        <v>2.2466795090923903E-3</v>
      </c>
      <c r="AL151" s="5">
        <f t="shared" ref="AL151:AL189" si="197">_xlfn.POISSON.DIST(5,K151,FALSE) * _xlfn.POISSON.DIST(5,L151,FALSE)</f>
        <v>2.0110494025144715E-5</v>
      </c>
      <c r="AM151" s="5">
        <f t="shared" ref="AM151:AM189" si="198">_xlfn.POISSON.DIST(5,K151,FALSE) * _xlfn.POISSON.DIST(0,L151,FALSE)</f>
        <v>8.7697160316635642E-5</v>
      </c>
      <c r="AN151" s="5">
        <f t="shared" ref="AN151:AN189" si="199">_xlfn.POISSON.DIST(5,K151,FALSE) * _xlfn.POISSON.DIST(1,L151,FALSE)</f>
        <v>1.7018027527186967E-4</v>
      </c>
      <c r="AO151" s="5">
        <f t="shared" ref="AO151:AO189" si="200">_xlfn.POISSON.DIST(5,K151,FALSE) * _xlfn.POISSON.DIST(2,L151,FALSE)</f>
        <v>1.6512123076187872E-4</v>
      </c>
      <c r="AP151" s="5">
        <f t="shared" ref="AP151:AP189" si="201">_xlfn.POISSON.DIST(5,K151,FALSE) * _xlfn.POISSON.DIST(3,L151,FALSE)</f>
        <v>1.0680838620402454E-4</v>
      </c>
      <c r="AQ151" s="5">
        <f t="shared" ref="AQ151:AQ189" si="202">_xlfn.POISSON.DIST(5,K151,FALSE) * _xlfn.POISSON.DIST(4,L151,FALSE)</f>
        <v>5.1816616695218837E-5</v>
      </c>
      <c r="AR151" s="5">
        <f t="shared" ref="AR151:AR189" si="203">_xlfn.POISSON.DIST(0,K151,FALSE) * _xlfn.POISSON.DIST(5,L151,FALSE)</f>
        <v>1.6699719443851936E-2</v>
      </c>
      <c r="AS151" s="5">
        <f t="shared" ref="AS151:AS189" si="204">_xlfn.POISSON.DIST(1,K151,FALSE) * _xlfn.POISSON.DIST(5,L151,FALSE)</f>
        <v>1.1341960673987822E-2</v>
      </c>
      <c r="AT151" s="5">
        <f t="shared" ref="AT151:AT189" si="205">_xlfn.POISSON.DIST(2,K151,FALSE) * _xlfn.POISSON.DIST(5,L151,FALSE)</f>
        <v>3.8515638649739593E-3</v>
      </c>
      <c r="AU151" s="5">
        <f t="shared" ref="AU151:AU189" si="206">_xlfn.POISSON.DIST(3,K151,FALSE) * _xlfn.POISSON.DIST(5,L151,FALSE)</f>
        <v>8.7195648279727494E-4</v>
      </c>
      <c r="AV151" s="5">
        <f t="shared" ref="AV151:AV189" si="207">_xlfn.POISSON.DIST(4,K151,FALSE) * _xlfn.POISSON.DIST(5,L151,FALSE)</f>
        <v>1.4805183060959086E-4</v>
      </c>
      <c r="AW151" s="5">
        <f t="shared" ref="AW151:AW189" si="208">_xlfn.POISSON.DIST(6,K151,FALSE) * _xlfn.POISSON.DIST(6,L151,FALSE)</f>
        <v>7.3624590394557507E-7</v>
      </c>
      <c r="AX151" s="5">
        <f t="shared" ref="AX151:AX189" si="209">_xlfn.POISSON.DIST(6,K151,FALSE) * _xlfn.POISSON.DIST(0,L151,FALSE)</f>
        <v>9.9268907568172103E-6</v>
      </c>
      <c r="AY151" s="5">
        <f t="shared" ref="AY151:AY189" si="210">_xlfn.POISSON.DIST(6,K151,FALSE) * _xlfn.POISSON.DIST(1,L151,FALSE)</f>
        <v>1.9263577013091372E-5</v>
      </c>
      <c r="AZ151" s="5">
        <f t="shared" ref="AZ151:AZ189" si="211">_xlfn.POISSON.DIST(6,K151,FALSE) * _xlfn.POISSON.DIST(2,L151,FALSE)</f>
        <v>1.8690917852826301E-5</v>
      </c>
      <c r="BA151" s="5">
        <f t="shared" ref="BA151:BA189" si="212">_xlfn.POISSON.DIST(6,K151,FALSE) * _xlfn.POISSON.DIST(3,L151,FALSE)</f>
        <v>1.2090188301777497E-5</v>
      </c>
      <c r="BB151" s="5">
        <f t="shared" ref="BB151:BB189" si="213">_xlfn.POISSON.DIST(6,K151,FALSE) * _xlfn.POISSON.DIST(4,L151,FALSE)</f>
        <v>5.8653882459148873E-6</v>
      </c>
      <c r="BC151" s="5">
        <f t="shared" ref="BC151:BC189" si="214">_xlfn.POISSON.DIST(6,K151,FALSE) * _xlfn.POISSON.DIST(5,L151,FALSE)</f>
        <v>2.276409823675525E-6</v>
      </c>
      <c r="BD151" s="5">
        <f t="shared" ref="BD151:BD189" si="215">_xlfn.POISSON.DIST(0,K151,FALSE) * _xlfn.POISSON.DIST(6,L151,FALSE)</f>
        <v>5.4010925052697294E-3</v>
      </c>
      <c r="BE151" s="5">
        <f t="shared" ref="BE151:BE189" si="216">_xlfn.POISSON.DIST(1,K151,FALSE) * _xlfn.POISSON.DIST(6,L151,FALSE)</f>
        <v>3.6682639488229466E-3</v>
      </c>
      <c r="BF151" s="5">
        <f t="shared" ref="BF151:BF189" si="217">_xlfn.POISSON.DIST(2,K151,FALSE) * _xlfn.POISSON.DIST(6,L151,FALSE)</f>
        <v>1.2456887551088255E-3</v>
      </c>
      <c r="BG151" s="5">
        <f t="shared" ref="BG151:BG189" si="218">_xlfn.POISSON.DIST(3,K151,FALSE) * _xlfn.POISSON.DIST(6,L151,FALSE)</f>
        <v>2.8201178109561254E-4</v>
      </c>
      <c r="BH151" s="5">
        <f t="shared" ref="BH151:BH189" si="219">_xlfn.POISSON.DIST(4,K151,FALSE) * _xlfn.POISSON.DIST(6,L151,FALSE)</f>
        <v>4.7883536929197686E-5</v>
      </c>
      <c r="BI151" s="5">
        <f t="shared" ref="BI151:BI189" si="220">_xlfn.POISSON.DIST(5,K151,FALSE) * _xlfn.POISSON.DIST(6,L151,FALSE)</f>
        <v>6.5042193625875055E-6</v>
      </c>
      <c r="BJ151" s="8">
        <f t="shared" ref="BJ151:BJ189" si="221">SUM(N151,Q151,T151,W151,X151,Y151,AD151,AE151,AF151,AG151,AM151,AN151,AO151,AP151,AQ151,AX151,AY151,AZ151,BA151,BB151,BC151)</f>
        <v>0.12173897961932958</v>
      </c>
      <c r="BK151" s="8">
        <f t="shared" ref="BK151:BK189" si="222">SUM(M151,P151,S151,V151,AC151,AL151,AY151)</f>
        <v>0.2054781232750362</v>
      </c>
      <c r="BL151" s="8">
        <f t="shared" ref="BL151:BL189" si="223">SUM(O151,R151,U151,AA151,AB151,AH151,AI151,AJ151,AK151,AR151,AS151,AT151,AU151,AV151,BD151,BE151,BF151,BG151,BH151,BI151)</f>
        <v>0.58024058587667315</v>
      </c>
      <c r="BM151" s="8">
        <f t="shared" ref="BM151:BM189" si="224">SUM(S151:BI151)</f>
        <v>0.48264124720044066</v>
      </c>
      <c r="BN151" s="8">
        <f t="shared" ref="BN151:BN189" si="225">SUM(M151:R151)</f>
        <v>0.51349141334635473</v>
      </c>
    </row>
    <row r="152" spans="1:66" x14ac:dyDescent="0.25">
      <c r="A152" t="s">
        <v>21</v>
      </c>
      <c r="B152" t="s">
        <v>268</v>
      </c>
      <c r="C152" t="s">
        <v>271</v>
      </c>
      <c r="D152" t="s">
        <v>495</v>
      </c>
      <c r="E152">
        <f>VLOOKUP(A152,home!$A$2:$E$405,3,FALSE)</f>
        <v>1.4147465437788</v>
      </c>
      <c r="F152">
        <f>VLOOKUP(B152,home!$B$2:$E$405,3,FALSE)</f>
        <v>0.64</v>
      </c>
      <c r="G152">
        <f>VLOOKUP(C152,away!$B$2:$E$405,4,FALSE)</f>
        <v>1.1200000000000001</v>
      </c>
      <c r="H152">
        <f>VLOOKUP(A152,away!$A$2:$E$405,3,FALSE)</f>
        <v>1.34101382488479</v>
      </c>
      <c r="I152">
        <f>VLOOKUP(C152,away!$B$2:$E$405,3,FALSE)</f>
        <v>0.71</v>
      </c>
      <c r="J152">
        <f>VLOOKUP(B152,home!$B$2:$E$405,4,FALSE)</f>
        <v>1.49</v>
      </c>
      <c r="K152" s="3">
        <f t="shared" si="170"/>
        <v>1.0140903225806439</v>
      </c>
      <c r="L152" s="3">
        <f t="shared" si="171"/>
        <v>1.4186585253456194</v>
      </c>
      <c r="M152" s="5">
        <f t="shared" si="172"/>
        <v>8.7795165023550975E-2</v>
      </c>
      <c r="N152" s="5">
        <f t="shared" si="173"/>
        <v>8.9032227219753679E-2</v>
      </c>
      <c r="O152" s="5">
        <f t="shared" si="174"/>
        <v>0.12455135934478612</v>
      </c>
      <c r="P152" s="5">
        <f t="shared" si="175"/>
        <v>0.12630632817581186</v>
      </c>
      <c r="Q152" s="5">
        <f t="shared" si="176"/>
        <v>4.5143360010676592E-2</v>
      </c>
      <c r="R152" s="5">
        <f t="shared" si="177"/>
        <v>8.8347923888933338E-2</v>
      </c>
      <c r="S152" s="5">
        <f t="shared" si="178"/>
        <v>4.5427582865686371E-2</v>
      </c>
      <c r="T152" s="5">
        <f t="shared" si="179"/>
        <v>6.4043012541892846E-2</v>
      </c>
      <c r="U152" s="5">
        <f t="shared" si="180"/>
        <v>8.9592774635858588E-2</v>
      </c>
      <c r="V152" s="5">
        <f t="shared" si="181"/>
        <v>7.2615884284340402E-3</v>
      </c>
      <c r="W152" s="5">
        <f t="shared" si="182"/>
        <v>1.5259814838533723E-2</v>
      </c>
      <c r="X152" s="5">
        <f t="shared" si="183"/>
        <v>2.1648466415881449E-2</v>
      </c>
      <c r="Y152" s="5">
        <f t="shared" si="184"/>
        <v>1.5355890720774278E-2</v>
      </c>
      <c r="Z152" s="5">
        <f t="shared" si="185"/>
        <v>4.1778511807207069E-2</v>
      </c>
      <c r="AA152" s="5">
        <f t="shared" si="186"/>
        <v>4.2367184515509859E-2</v>
      </c>
      <c r="AB152" s="5">
        <f t="shared" si="187"/>
        <v>2.1482075906083524E-2</v>
      </c>
      <c r="AC152" s="5">
        <f t="shared" si="188"/>
        <v>6.5292930060088848E-4</v>
      </c>
      <c r="AD152" s="5">
        <f t="shared" si="189"/>
        <v>3.8687076380323894E-3</v>
      </c>
      <c r="AE152" s="5">
        <f t="shared" si="190"/>
        <v>5.4883750727643633E-3</v>
      </c>
      <c r="AF152" s="5">
        <f t="shared" si="191"/>
        <v>3.8930650436357754E-3</v>
      </c>
      <c r="AG152" s="5">
        <f t="shared" si="192"/>
        <v>1.8409766379596365E-3</v>
      </c>
      <c r="AH152" s="5">
        <f t="shared" si="193"/>
        <v>1.4817360487886731E-2</v>
      </c>
      <c r="AI152" s="5">
        <f t="shared" si="194"/>
        <v>1.5026141876954743E-2</v>
      </c>
      <c r="AJ152" s="5">
        <f t="shared" si="195"/>
        <v>7.618932531571778E-3</v>
      </c>
      <c r="AK152" s="5">
        <f t="shared" si="196"/>
        <v>2.5754285828872622E-3</v>
      </c>
      <c r="AL152" s="5">
        <f t="shared" si="197"/>
        <v>3.7573414205748999E-5</v>
      </c>
      <c r="AM152" s="5">
        <f t="shared" si="198"/>
        <v>7.8464379532449367E-4</v>
      </c>
      <c r="AN152" s="5">
        <f t="shared" si="199"/>
        <v>1.1131416095966362E-3</v>
      </c>
      <c r="AO152" s="5">
        <f t="shared" si="200"/>
        <v>7.8958391718560682E-4</v>
      </c>
      <c r="AP152" s="5">
        <f t="shared" si="201"/>
        <v>3.7338331853038363E-4</v>
      </c>
      <c r="AQ152" s="5">
        <f t="shared" si="202"/>
        <v>1.3242585701374191E-4</v>
      </c>
      <c r="AR152" s="5">
        <f t="shared" si="203"/>
        <v>4.2041549558519678E-3</v>
      </c>
      <c r="AS152" s="5">
        <f t="shared" si="204"/>
        <v>4.2633928553589351E-3</v>
      </c>
      <c r="AT152" s="5">
        <f t="shared" si="205"/>
        <v>2.1617327179894773E-3</v>
      </c>
      <c r="AU152" s="5">
        <f t="shared" si="206"/>
        <v>7.3073074310636048E-4</v>
      </c>
      <c r="AV152" s="5">
        <f t="shared" si="207"/>
        <v>1.8525674374908065E-4</v>
      </c>
      <c r="AW152" s="5">
        <f t="shared" si="208"/>
        <v>1.5015253542100563E-6</v>
      </c>
      <c r="AX152" s="5">
        <f t="shared" si="209"/>
        <v>1.3261661325191936E-4</v>
      </c>
      <c r="AY152" s="5">
        <f t="shared" si="210"/>
        <v>1.8813768899229822E-4</v>
      </c>
      <c r="AZ152" s="5">
        <f t="shared" si="211"/>
        <v>1.3345156821387331E-4</v>
      </c>
      <c r="BA152" s="5">
        <f t="shared" si="212"/>
        <v>6.3107401655784632E-5</v>
      </c>
      <c r="BB152" s="5">
        <f t="shared" si="213"/>
        <v>2.2381963342847281E-5</v>
      </c>
      <c r="BC152" s="5">
        <f t="shared" si="214"/>
        <v>6.3504726220606878E-6</v>
      </c>
      <c r="BD152" s="5">
        <f t="shared" si="215"/>
        <v>9.9404337833223773E-4</v>
      </c>
      <c r="BE152" s="5">
        <f t="shared" si="216"/>
        <v>1.0080497701920922E-3</v>
      </c>
      <c r="BF152" s="5">
        <f t="shared" si="217"/>
        <v>5.1112675831572129E-4</v>
      </c>
      <c r="BG152" s="5">
        <f t="shared" si="218"/>
        <v>1.7277623307332954E-4</v>
      </c>
      <c r="BH152" s="5">
        <f t="shared" si="219"/>
        <v>4.3802676482900315E-5</v>
      </c>
      <c r="BI152" s="5">
        <f t="shared" si="220"/>
        <v>8.8839740648879979E-6</v>
      </c>
      <c r="BJ152" s="8">
        <f t="shared" si="221"/>
        <v>0.26931312034563426</v>
      </c>
      <c r="BK152" s="8">
        <f t="shared" si="222"/>
        <v>0.26766930489728219</v>
      </c>
      <c r="BL152" s="8">
        <f t="shared" si="223"/>
        <v>0.42066313257698895</v>
      </c>
      <c r="BM152" s="8">
        <f t="shared" si="224"/>
        <v>0.43806106979996184</v>
      </c>
      <c r="BN152" s="8">
        <f t="shared" si="225"/>
        <v>0.56117636366351265</v>
      </c>
    </row>
    <row r="153" spans="1:66" x14ac:dyDescent="0.25">
      <c r="A153" t="s">
        <v>21</v>
      </c>
      <c r="B153" t="s">
        <v>152</v>
      </c>
      <c r="C153" t="s">
        <v>151</v>
      </c>
      <c r="D153" t="s">
        <v>495</v>
      </c>
      <c r="E153">
        <f>VLOOKUP(A153,home!$A$2:$E$405,3,FALSE)</f>
        <v>1.4147465437788</v>
      </c>
      <c r="F153">
        <f>VLOOKUP(B153,home!$B$2:$E$405,3,FALSE)</f>
        <v>0.77</v>
      </c>
      <c r="G153">
        <f>VLOOKUP(C153,away!$B$2:$E$405,4,FALSE)</f>
        <v>1.35</v>
      </c>
      <c r="H153">
        <f>VLOOKUP(A153,away!$A$2:$E$405,3,FALSE)</f>
        <v>1.34101382488479</v>
      </c>
      <c r="I153">
        <f>VLOOKUP(C153,away!$B$2:$E$405,3,FALSE)</f>
        <v>0.51</v>
      </c>
      <c r="J153">
        <f>VLOOKUP(B153,home!$B$2:$E$405,4,FALSE)</f>
        <v>0.95</v>
      </c>
      <c r="K153" s="3">
        <f t="shared" si="170"/>
        <v>1.4706290322580629</v>
      </c>
      <c r="L153" s="3">
        <f t="shared" si="171"/>
        <v>0.64972119815668083</v>
      </c>
      <c r="M153" s="5">
        <f t="shared" si="172"/>
        <v>0.11998959714518186</v>
      </c>
      <c r="N153" s="5">
        <f t="shared" si="173"/>
        <v>0.17646018513065362</v>
      </c>
      <c r="O153" s="5">
        <f t="shared" si="174"/>
        <v>7.7959784823505004E-2</v>
      </c>
      <c r="P153" s="5">
        <f t="shared" si="175"/>
        <v>0.11464992291003798</v>
      </c>
      <c r="Q153" s="5">
        <f t="shared" si="176"/>
        <v>0.12975373564538589</v>
      </c>
      <c r="R153" s="5">
        <f t="shared" si="177"/>
        <v>2.5326062401782347E-2</v>
      </c>
      <c r="S153" s="5">
        <f t="shared" si="178"/>
        <v>2.7386967570557991E-2</v>
      </c>
      <c r="T153" s="5">
        <f t="shared" si="179"/>
        <v>8.4303752588825345E-2</v>
      </c>
      <c r="U153" s="5">
        <f t="shared" si="180"/>
        <v>3.7245242640840483E-2</v>
      </c>
      <c r="V153" s="5">
        <f t="shared" si="181"/>
        <v>2.9075795785724408E-3</v>
      </c>
      <c r="W153" s="5">
        <f t="shared" si="182"/>
        <v>6.3606536894680779E-2</v>
      </c>
      <c r="X153" s="5">
        <f t="shared" si="183"/>
        <v>4.1326515361809119E-2</v>
      </c>
      <c r="Y153" s="5">
        <f t="shared" si="184"/>
        <v>1.3425356538257547E-2</v>
      </c>
      <c r="Z153" s="5">
        <f t="shared" si="185"/>
        <v>5.4849598694256306E-3</v>
      </c>
      <c r="AA153" s="5">
        <f t="shared" si="186"/>
        <v>8.0663412247477268E-3</v>
      </c>
      <c r="AB153" s="5">
        <f t="shared" si="187"/>
        <v>5.9312977946070341E-3</v>
      </c>
      <c r="AC153" s="5">
        <f t="shared" si="188"/>
        <v>1.7363681022634214E-4</v>
      </c>
      <c r="AD153" s="5">
        <f t="shared" si="189"/>
        <v>2.338540494967779E-2</v>
      </c>
      <c r="AE153" s="5">
        <f t="shared" si="190"/>
        <v>1.5193993323283826E-2</v>
      </c>
      <c r="AF153" s="5">
        <f t="shared" si="191"/>
        <v>4.9359297733942882E-3</v>
      </c>
      <c r="AG153" s="5">
        <f t="shared" si="192"/>
        <v>1.0689927354623236E-3</v>
      </c>
      <c r="AH153" s="5">
        <f t="shared" si="193"/>
        <v>8.90923674551133E-4</v>
      </c>
      <c r="AI153" s="5">
        <f t="shared" si="194"/>
        <v>1.31021822132093E-3</v>
      </c>
      <c r="AJ153" s="5">
        <f t="shared" si="195"/>
        <v>9.6342247743404002E-4</v>
      </c>
      <c r="AK153" s="5">
        <f t="shared" si="196"/>
        <v>4.7227902188149584E-4</v>
      </c>
      <c r="AL153" s="5">
        <f t="shared" si="197"/>
        <v>6.6363909473611918E-6</v>
      </c>
      <c r="AM153" s="5">
        <f t="shared" si="198"/>
        <v>6.8782510900215112E-3</v>
      </c>
      <c r="AN153" s="5">
        <f t="shared" si="199"/>
        <v>4.4689455394312716E-3</v>
      </c>
      <c r="AO153" s="5">
        <f t="shared" si="200"/>
        <v>1.4517843251881202E-3</v>
      </c>
      <c r="AP153" s="5">
        <f t="shared" si="201"/>
        <v>3.1441835040877124E-4</v>
      </c>
      <c r="AQ153" s="5">
        <f t="shared" si="202"/>
        <v>5.1071066837508489E-5</v>
      </c>
      <c r="AR153" s="5">
        <f t="shared" si="203"/>
        <v>1.1577039945910303E-4</v>
      </c>
      <c r="AS153" s="5">
        <f t="shared" si="204"/>
        <v>1.7025531052067007E-4</v>
      </c>
      <c r="AT153" s="5">
        <f t="shared" si="205"/>
        <v>1.251912012739045E-4</v>
      </c>
      <c r="AU153" s="5">
        <f t="shared" si="206"/>
        <v>6.1369938392222178E-5</v>
      </c>
      <c r="AV153" s="5">
        <f t="shared" si="207"/>
        <v>2.2563103276872657E-5</v>
      </c>
      <c r="AW153" s="5">
        <f t="shared" si="208"/>
        <v>1.761406656675105E-7</v>
      </c>
      <c r="AX153" s="5">
        <f t="shared" si="209"/>
        <v>1.6858926240243856E-3</v>
      </c>
      <c r="AY153" s="5">
        <f t="shared" si="210"/>
        <v>1.0953601756446343E-3</v>
      </c>
      <c r="AZ153" s="5">
        <f t="shared" si="211"/>
        <v>3.5583936286647211E-4</v>
      </c>
      <c r="BA153" s="5">
        <f t="shared" si="212"/>
        <v>7.7065459064304726E-5</v>
      </c>
      <c r="BB153" s="5">
        <f t="shared" si="213"/>
        <v>1.2517765599938676E-5</v>
      </c>
      <c r="BC153" s="5">
        <f t="shared" si="214"/>
        <v>1.6266115327673283E-6</v>
      </c>
      <c r="BD153" s="5">
        <f t="shared" si="215"/>
        <v>1.2536413774607654E-5</v>
      </c>
      <c r="BE153" s="5">
        <f t="shared" si="216"/>
        <v>1.8436414057337903E-5</v>
      </c>
      <c r="BF153" s="5">
        <f t="shared" si="217"/>
        <v>1.3556562881725895E-5</v>
      </c>
      <c r="BG153" s="5">
        <f t="shared" si="218"/>
        <v>6.645558317166042E-6</v>
      </c>
      <c r="BH153" s="5">
        <f t="shared" si="219"/>
        <v>2.443287749197104E-6</v>
      </c>
      <c r="BI153" s="5">
        <f t="shared" si="220"/>
        <v>7.1863397962594348E-7</v>
      </c>
      <c r="BJ153" s="8">
        <f t="shared" si="221"/>
        <v>0.56985317531205015</v>
      </c>
      <c r="BK153" s="8">
        <f t="shared" si="222"/>
        <v>0.26620970058116861</v>
      </c>
      <c r="BL153" s="8">
        <f t="shared" si="223"/>
        <v>0.1587150591043526</v>
      </c>
      <c r="BM153" s="8">
        <f t="shared" si="224"/>
        <v>0.35502842277547147</v>
      </c>
      <c r="BN153" s="8">
        <f t="shared" si="225"/>
        <v>0.64413928805654663</v>
      </c>
    </row>
    <row r="154" spans="1:66" x14ac:dyDescent="0.25">
      <c r="A154" t="s">
        <v>21</v>
      </c>
      <c r="B154" t="s">
        <v>264</v>
      </c>
      <c r="C154" t="s">
        <v>275</v>
      </c>
      <c r="D154" t="s">
        <v>495</v>
      </c>
      <c r="E154">
        <f>VLOOKUP(A154,home!$A$2:$E$405,3,FALSE)</f>
        <v>1.4147465437788</v>
      </c>
      <c r="F154">
        <f>VLOOKUP(B154,home!$B$2:$E$405,3,FALSE)</f>
        <v>1.41</v>
      </c>
      <c r="G154">
        <f>VLOOKUP(C154,away!$B$2:$E$405,4,FALSE)</f>
        <v>0.64</v>
      </c>
      <c r="H154">
        <f>VLOOKUP(A154,away!$A$2:$E$405,3,FALSE)</f>
        <v>1.34101382488479</v>
      </c>
      <c r="I154">
        <f>VLOOKUP(C154,away!$B$2:$E$405,3,FALSE)</f>
        <v>0.84</v>
      </c>
      <c r="J154">
        <f>VLOOKUP(B154,home!$B$2:$E$405,4,FALSE)</f>
        <v>1.36</v>
      </c>
      <c r="K154" s="3">
        <f t="shared" si="170"/>
        <v>1.2766672811059891</v>
      </c>
      <c r="L154" s="3">
        <f t="shared" si="171"/>
        <v>1.5319741935483842</v>
      </c>
      <c r="M154" s="5">
        <f t="shared" si="172"/>
        <v>6.0286837982538394E-2</v>
      </c>
      <c r="N154" s="5">
        <f t="shared" si="173"/>
        <v>7.6966233533644554E-2</v>
      </c>
      <c r="O154" s="5">
        <f t="shared" si="174"/>
        <v>9.2357879999881348E-2</v>
      </c>
      <c r="P154" s="5">
        <f t="shared" si="175"/>
        <v>0.1179102835481617</v>
      </c>
      <c r="Q154" s="5">
        <f t="shared" si="176"/>
        <v>4.9130136051183312E-2</v>
      </c>
      <c r="R154" s="5">
        <f t="shared" si="177"/>
        <v>7.0744944365328355E-2</v>
      </c>
      <c r="S154" s="5">
        <f t="shared" si="178"/>
        <v>5.7652861850354266E-2</v>
      </c>
      <c r="T154" s="5">
        <f t="shared" si="179"/>
        <v>7.526610055593394E-2</v>
      </c>
      <c r="U154" s="5">
        <f t="shared" si="180"/>
        <v>9.0317755774878203E-2</v>
      </c>
      <c r="V154" s="5">
        <f t="shared" si="181"/>
        <v>1.2528744094481594E-2</v>
      </c>
      <c r="W154" s="5">
        <f t="shared" si="182"/>
        <v>2.090761240427718E-2</v>
      </c>
      <c r="X154" s="5">
        <f t="shared" si="183"/>
        <v>3.2029922652064724E-2</v>
      </c>
      <c r="Y154" s="5">
        <f t="shared" si="184"/>
        <v>2.4534507462156997E-2</v>
      </c>
      <c r="Z154" s="5">
        <f t="shared" si="185"/>
        <v>3.6126476363899741E-2</v>
      </c>
      <c r="AA154" s="5">
        <f t="shared" si="186"/>
        <v>4.6121490355439658E-2</v>
      </c>
      <c r="AB154" s="5">
        <f t="shared" si="187"/>
        <v>2.9440898846317631E-2</v>
      </c>
      <c r="AC154" s="5">
        <f t="shared" si="188"/>
        <v>1.5314990573798218E-3</v>
      </c>
      <c r="AD154" s="5">
        <f t="shared" si="189"/>
        <v>6.6730161706466014E-3</v>
      </c>
      <c r="AE154" s="5">
        <f t="shared" si="190"/>
        <v>1.0222888566561653E-2</v>
      </c>
      <c r="AF154" s="5">
        <f t="shared" si="191"/>
        <v>7.8306007337466451E-3</v>
      </c>
      <c r="AG154" s="5">
        <f t="shared" si="192"/>
        <v>3.9987594146936346E-3</v>
      </c>
      <c r="AH154" s="5">
        <f t="shared" si="193"/>
        <v>1.3836207373332512E-2</v>
      </c>
      <c r="AI154" s="5">
        <f t="shared" si="194"/>
        <v>1.7664233248131055E-2</v>
      </c>
      <c r="AJ154" s="5">
        <f t="shared" si="195"/>
        <v>1.1275674316856749E-2</v>
      </c>
      <c r="AK154" s="5">
        <f t="shared" si="196"/>
        <v>4.7984281575793788E-3</v>
      </c>
      <c r="AL154" s="5">
        <f t="shared" si="197"/>
        <v>1.198135408340379E-4</v>
      </c>
      <c r="AM154" s="5">
        <f t="shared" si="198"/>
        <v>1.7038442822711398E-3</v>
      </c>
      <c r="AN154" s="5">
        <f t="shared" si="199"/>
        <v>2.6102454702643546E-3</v>
      </c>
      <c r="AO154" s="5">
        <f t="shared" si="200"/>
        <v>1.9994143496357792E-3</v>
      </c>
      <c r="AP154" s="5">
        <f t="shared" si="201"/>
        <v>1.0210170619507802E-3</v>
      </c>
      <c r="AQ154" s="5">
        <f t="shared" si="202"/>
        <v>3.9104294752029663E-4</v>
      </c>
      <c r="AR154" s="5">
        <f t="shared" si="203"/>
        <v>4.2393425265058564E-3</v>
      </c>
      <c r="AS154" s="5">
        <f t="shared" si="204"/>
        <v>5.4122298969912254E-3</v>
      </c>
      <c r="AT154" s="5">
        <f t="shared" si="205"/>
        <v>3.4548084136561685E-3</v>
      </c>
      <c r="AU154" s="5">
        <f t="shared" si="206"/>
        <v>1.4702136214015055E-3</v>
      </c>
      <c r="AV154" s="5">
        <f t="shared" si="207"/>
        <v>4.6924340666991258E-4</v>
      </c>
      <c r="AW154" s="5">
        <f t="shared" si="208"/>
        <v>6.5092744054047114E-6</v>
      </c>
      <c r="AX154" s="5">
        <f t="shared" si="209"/>
        <v>3.6254037454584639E-4</v>
      </c>
      <c r="AY154" s="5">
        <f t="shared" si="210"/>
        <v>5.5540249792360207E-4</v>
      </c>
      <c r="AZ154" s="5">
        <f t="shared" si="211"/>
        <v>4.2543114692563435E-4</v>
      </c>
      <c r="BA154" s="5">
        <f t="shared" si="212"/>
        <v>2.1724984607392097E-4</v>
      </c>
      <c r="BB154" s="5">
        <f t="shared" si="213"/>
        <v>8.32052894344014E-5</v>
      </c>
      <c r="BC154" s="5">
        <f t="shared" si="214"/>
        <v>2.5493671236045392E-5</v>
      </c>
      <c r="BD154" s="5">
        <f t="shared" si="215"/>
        <v>1.0824272247031961E-3</v>
      </c>
      <c r="BE154" s="5">
        <f t="shared" si="216"/>
        <v>1.3818994219569308E-3</v>
      </c>
      <c r="BF154" s="5">
        <f t="shared" si="217"/>
        <v>8.8211288889584669E-4</v>
      </c>
      <c r="BG154" s="5">
        <f t="shared" si="218"/>
        <v>3.7538822116507003E-4</v>
      </c>
      <c r="BH154" s="5">
        <f t="shared" si="219"/>
        <v>1.1981146491850594E-4</v>
      </c>
      <c r="BI154" s="5">
        <f t="shared" si="220"/>
        <v>3.0591875432566925E-5</v>
      </c>
      <c r="BJ154" s="8">
        <f t="shared" si="221"/>
        <v>0.31695466448269111</v>
      </c>
      <c r="BK154" s="8">
        <f t="shared" si="222"/>
        <v>0.25058544257167342</v>
      </c>
      <c r="BL154" s="8">
        <f t="shared" si="223"/>
        <v>0.39547558140004169</v>
      </c>
      <c r="BM154" s="8">
        <f t="shared" si="224"/>
        <v>0.53119695611404993</v>
      </c>
      <c r="BN154" s="8">
        <f t="shared" si="225"/>
        <v>0.46739631548073768</v>
      </c>
    </row>
    <row r="155" spans="1:66" s="15" customFormat="1" x14ac:dyDescent="0.25">
      <c r="A155" s="15" t="s">
        <v>21</v>
      </c>
      <c r="B155" s="15" t="s">
        <v>397</v>
      </c>
      <c r="C155" s="15" t="s">
        <v>153</v>
      </c>
      <c r="D155" t="s">
        <v>495</v>
      </c>
      <c r="E155">
        <f>VLOOKUP(A155,home!$A$2:$E$405,3,FALSE)</f>
        <v>1.4147465437788</v>
      </c>
      <c r="F155">
        <f>VLOOKUP(B155,home!$B$2:$E$405,3,FALSE)</f>
        <v>1.0900000000000001</v>
      </c>
      <c r="G155">
        <f>VLOOKUP(C155,away!$B$2:$E$405,4,FALSE)</f>
        <v>0.57999999999999996</v>
      </c>
      <c r="H155">
        <f>VLOOKUP(A155,away!$A$2:$E$405,3,FALSE)</f>
        <v>1.34101382488479</v>
      </c>
      <c r="I155">
        <f>VLOOKUP(C155,away!$B$2:$E$405,3,FALSE)</f>
        <v>1.35</v>
      </c>
      <c r="J155">
        <f>VLOOKUP(B155,home!$B$2:$E$405,4,FALSE)</f>
        <v>1.42</v>
      </c>
      <c r="K155" s="3">
        <f t="shared" si="170"/>
        <v>0.89440276497695748</v>
      </c>
      <c r="L155" s="3">
        <f t="shared" si="171"/>
        <v>2.5707235023041424</v>
      </c>
      <c r="M155" s="5">
        <f t="shared" si="172"/>
        <v>3.1269056918253983E-2</v>
      </c>
      <c r="N155" s="5">
        <f t="shared" si="173"/>
        <v>2.7967130965908228E-2</v>
      </c>
      <c r="O155" s="5">
        <f t="shared" si="174"/>
        <v>8.0384099514641469E-2</v>
      </c>
      <c r="P155" s="5">
        <f t="shared" si="175"/>
        <v>7.189576086607824E-2</v>
      </c>
      <c r="Q155" s="5">
        <f t="shared" si="176"/>
        <v>1.2506939632190501E-2</v>
      </c>
      <c r="R155" s="5">
        <f t="shared" si="177"/>
        <v>0.10332264691692195</v>
      </c>
      <c r="S155" s="5">
        <f t="shared" si="178"/>
        <v>4.1326801476820295E-2</v>
      </c>
      <c r="T155" s="5">
        <f t="shared" si="179"/>
        <v>3.2151883654371251E-2</v>
      </c>
      <c r="U155" s="5">
        <f t="shared" si="180"/>
        <v>9.2412061087232891E-2</v>
      </c>
      <c r="V155" s="5">
        <f t="shared" si="181"/>
        <v>1.0557905870206025E-2</v>
      </c>
      <c r="W155" s="5">
        <f t="shared" si="182"/>
        <v>3.7287471294770256E-3</v>
      </c>
      <c r="X155" s="5">
        <f t="shared" si="183"/>
        <v>9.5855778798956976E-3</v>
      </c>
      <c r="Y155" s="5">
        <f t="shared" si="184"/>
        <v>1.2320935169507295E-2</v>
      </c>
      <c r="Z155" s="5">
        <f t="shared" si="185"/>
        <v>8.8537985583201279E-2</v>
      </c>
      <c r="AA155" s="5">
        <f t="shared" si="186"/>
        <v>7.9188619111105224E-2</v>
      </c>
      <c r="AB155" s="5">
        <f t="shared" si="187"/>
        <v>3.5413259943839821E-2</v>
      </c>
      <c r="AC155" s="5">
        <f t="shared" si="188"/>
        <v>1.517212122984938E-3</v>
      </c>
      <c r="AD155" s="5">
        <f t="shared" si="189"/>
        <v>8.3375043562603618E-4</v>
      </c>
      <c r="AE155" s="5">
        <f t="shared" si="190"/>
        <v>2.1433418399201686E-3</v>
      </c>
      <c r="AF155" s="5">
        <f t="shared" si="191"/>
        <v>2.7549696206772907E-3</v>
      </c>
      <c r="AG155" s="5">
        <f t="shared" si="192"/>
        <v>2.3607550506696798E-3</v>
      </c>
      <c r="AH155" s="5">
        <f t="shared" si="193"/>
        <v>5.6901670096350221E-2</v>
      </c>
      <c r="AI155" s="5">
        <f t="shared" si="194"/>
        <v>5.0893011065982298E-2</v>
      </c>
      <c r="AJ155" s="5">
        <f t="shared" si="195"/>
        <v>2.2759424907708728E-2</v>
      </c>
      <c r="AK155" s="5">
        <f t="shared" si="196"/>
        <v>6.785364188913374E-3</v>
      </c>
      <c r="AL155" s="5">
        <f t="shared" si="197"/>
        <v>1.3953873986338424E-4</v>
      </c>
      <c r="AM155" s="5">
        <f t="shared" si="198"/>
        <v>1.4914173898493394E-4</v>
      </c>
      <c r="AN155" s="5">
        <f t="shared" si="199"/>
        <v>3.8340217358307969E-4</v>
      </c>
      <c r="AO155" s="5">
        <f t="shared" si="200"/>
        <v>4.9281048923225778E-4</v>
      </c>
      <c r="AP155" s="5">
        <f t="shared" si="201"/>
        <v>4.222931689504558E-4</v>
      </c>
      <c r="AQ155" s="5">
        <f t="shared" si="202"/>
        <v>2.7139974357085769E-4</v>
      </c>
      <c r="AR155" s="5">
        <f t="shared" si="203"/>
        <v>2.9255692127408854E-2</v>
      </c>
      <c r="AS155" s="5">
        <f t="shared" si="204"/>
        <v>2.6166371930069088E-2</v>
      </c>
      <c r="AT155" s="5">
        <f t="shared" si="205"/>
        <v>1.1701637701834619E-2</v>
      </c>
      <c r="AU155" s="5">
        <f t="shared" si="206"/>
        <v>3.488659038426498E-3</v>
      </c>
      <c r="AV155" s="5">
        <f t="shared" si="207"/>
        <v>7.8006657250762838E-4</v>
      </c>
      <c r="AW155" s="5">
        <f t="shared" si="208"/>
        <v>8.912115310636223E-6</v>
      </c>
      <c r="AX155" s="5">
        <f t="shared" si="209"/>
        <v>2.2232130620266095E-5</v>
      </c>
      <c r="AY155" s="5">
        <f t="shared" si="210"/>
        <v>5.7152660691813627E-5</v>
      </c>
      <c r="AZ155" s="5">
        <f t="shared" si="211"/>
        <v>7.3461844029829731E-5</v>
      </c>
      <c r="BA155" s="5">
        <f t="shared" si="212"/>
        <v>6.2950029656694837E-5</v>
      </c>
      <c r="BB155" s="5">
        <f t="shared" si="213"/>
        <v>4.0456780177302048E-5</v>
      </c>
      <c r="BC155" s="5">
        <f t="shared" si="214"/>
        <v>2.0800639125868539E-5</v>
      </c>
      <c r="BD155" s="5">
        <f t="shared" si="215"/>
        <v>1.2534715888017368E-2</v>
      </c>
      <c r="BE155" s="5">
        <f t="shared" si="216"/>
        <v>1.1211084548443332E-2</v>
      </c>
      <c r="BF155" s="5">
        <f t="shared" si="217"/>
        <v>5.01361250925908E-3</v>
      </c>
      <c r="BG155" s="5">
        <f t="shared" si="218"/>
        <v>1.4947296302681278E-3</v>
      </c>
      <c r="BH155" s="5">
        <f t="shared" si="219"/>
        <v>3.3422257855119975E-4</v>
      </c>
      <c r="BI155" s="5">
        <f t="shared" si="220"/>
        <v>5.9785919674784289E-5</v>
      </c>
      <c r="BJ155" s="8">
        <f t="shared" si="221"/>
        <v>0.10835013277686655</v>
      </c>
      <c r="BK155" s="8">
        <f t="shared" si="222"/>
        <v>0.1567634286548987</v>
      </c>
      <c r="BL155" s="8">
        <f t="shared" si="223"/>
        <v>0.63010073527715671</v>
      </c>
      <c r="BM155" s="8">
        <f t="shared" si="224"/>
        <v>0.65635840693274761</v>
      </c>
      <c r="BN155" s="8">
        <f t="shared" si="225"/>
        <v>0.32734563481399437</v>
      </c>
    </row>
    <row r="156" spans="1:66" x14ac:dyDescent="0.25">
      <c r="A156" t="s">
        <v>21</v>
      </c>
      <c r="B156" t="s">
        <v>270</v>
      </c>
      <c r="C156" t="s">
        <v>273</v>
      </c>
      <c r="D156" t="s">
        <v>495</v>
      </c>
      <c r="E156">
        <f>VLOOKUP(A156,home!$A$2:$E$405,3,FALSE)</f>
        <v>1.4147465437788</v>
      </c>
      <c r="F156">
        <f>VLOOKUP(B156,home!$B$2:$E$405,3,FALSE)</f>
        <v>0.77</v>
      </c>
      <c r="G156">
        <f>VLOOKUP(C156,away!$B$2:$E$405,4,FALSE)</f>
        <v>1.18</v>
      </c>
      <c r="H156">
        <f>VLOOKUP(A156,away!$A$2:$E$405,3,FALSE)</f>
        <v>1.34101382488479</v>
      </c>
      <c r="I156">
        <f>VLOOKUP(C156,away!$B$2:$E$405,3,FALSE)</f>
        <v>1.18</v>
      </c>
      <c r="J156">
        <f>VLOOKUP(B156,home!$B$2:$E$405,4,FALSE)</f>
        <v>1.02</v>
      </c>
      <c r="K156" s="3">
        <f t="shared" si="170"/>
        <v>1.2854387096774178</v>
      </c>
      <c r="L156" s="3">
        <f t="shared" si="171"/>
        <v>1.6140442396313333</v>
      </c>
      <c r="M156" s="5">
        <f t="shared" si="172"/>
        <v>5.5051677206632746E-2</v>
      </c>
      <c r="N156" s="5">
        <f t="shared" si="173"/>
        <v>7.0765556914071714E-2</v>
      </c>
      <c r="O156" s="5">
        <f t="shared" si="174"/>
        <v>8.8855842477409172E-2</v>
      </c>
      <c r="P156" s="5">
        <f t="shared" si="175"/>
        <v>0.11421873950146075</v>
      </c>
      <c r="Q156" s="5">
        <f t="shared" si="176"/>
        <v>4.5482393084614117E-2</v>
      </c>
      <c r="R156" s="5">
        <f t="shared" si="177"/>
        <v>7.1708630354125696E-2</v>
      </c>
      <c r="S156" s="5">
        <f t="shared" si="178"/>
        <v>5.9243973641055325E-2</v>
      </c>
      <c r="T156" s="5">
        <f t="shared" si="179"/>
        <v>7.3410594562869413E-2</v>
      </c>
      <c r="U156" s="5">
        <f t="shared" si="180"/>
        <v>9.2177049275142267E-2</v>
      </c>
      <c r="V156" s="5">
        <f t="shared" si="181"/>
        <v>1.3657414139850383E-2</v>
      </c>
      <c r="W156" s="5">
        <f t="shared" si="182"/>
        <v>1.9488276226575826E-2</v>
      </c>
      <c r="X156" s="5">
        <f t="shared" si="183"/>
        <v>3.1454939983848976E-2</v>
      </c>
      <c r="Y156" s="5">
        <f t="shared" si="184"/>
        <v>2.5384832344440372E-2</v>
      </c>
      <c r="Z156" s="5">
        <f t="shared" si="185"/>
        <v>3.8580300584976399E-2</v>
      </c>
      <c r="AA156" s="5">
        <f t="shared" si="186"/>
        <v>4.9592611802918997E-2</v>
      </c>
      <c r="AB156" s="5">
        <f t="shared" si="187"/>
        <v>3.1874131462738639E-2</v>
      </c>
      <c r="AC156" s="5">
        <f t="shared" si="188"/>
        <v>1.7709867199504606E-3</v>
      </c>
      <c r="AD156" s="5">
        <f t="shared" si="189"/>
        <v>6.2627461616316842E-3</v>
      </c>
      <c r="AE156" s="5">
        <f t="shared" si="190"/>
        <v>1.0108349366454864E-2</v>
      </c>
      <c r="AF156" s="5">
        <f t="shared" si="191"/>
        <v>8.1576615335537551E-3</v>
      </c>
      <c r="AG156" s="5">
        <f t="shared" si="192"/>
        <v>4.3889422023648504E-3</v>
      </c>
      <c r="AH156" s="5">
        <f t="shared" si="193"/>
        <v>1.5567577980606625E-2</v>
      </c>
      <c r="AI156" s="5">
        <f t="shared" si="194"/>
        <v>2.0011167352193562E-2</v>
      </c>
      <c r="AJ156" s="5">
        <f t="shared" si="195"/>
        <v>1.2861564570171282E-2</v>
      </c>
      <c r="AK156" s="5">
        <f t="shared" si="196"/>
        <v>5.5109176551712555E-3</v>
      </c>
      <c r="AL156" s="5">
        <f t="shared" si="197"/>
        <v>1.4697453817243296E-4</v>
      </c>
      <c r="AM156" s="5">
        <f t="shared" si="198"/>
        <v>1.6100752690090037E-3</v>
      </c>
      <c r="AN156" s="5">
        <f t="shared" si="199"/>
        <v>2.5987327133168521E-3</v>
      </c>
      <c r="AO156" s="5">
        <f t="shared" si="200"/>
        <v>2.0972347831352853E-3</v>
      </c>
      <c r="AP156" s="5">
        <f t="shared" si="201"/>
        <v>1.1283432402913257E-3</v>
      </c>
      <c r="AQ156" s="5">
        <f t="shared" si="202"/>
        <v>4.5529897682979167E-4</v>
      </c>
      <c r="AR156" s="5">
        <f t="shared" si="203"/>
        <v>5.0253519129219385E-3</v>
      </c>
      <c r="AS156" s="5">
        <f t="shared" si="204"/>
        <v>6.4597818786213202E-3</v>
      </c>
      <c r="AT156" s="5">
        <f t="shared" si="205"/>
        <v>4.1518268414262784E-3</v>
      </c>
      <c r="AU156" s="5">
        <f t="shared" si="206"/>
        <v>1.7789729792823551E-3</v>
      </c>
      <c r="AV156" s="5">
        <f t="shared" si="207"/>
        <v>5.7169018275992571E-4</v>
      </c>
      <c r="AW156" s="5">
        <f t="shared" si="208"/>
        <v>8.4704486062829723E-6</v>
      </c>
      <c r="AX156" s="5">
        <f t="shared" si="209"/>
        <v>3.4494217937974282E-4</v>
      </c>
      <c r="AY156" s="5">
        <f t="shared" si="210"/>
        <v>5.5675193763375208E-4</v>
      </c>
      <c r="AZ156" s="5">
        <f t="shared" si="211"/>
        <v>4.493111289206704E-4</v>
      </c>
      <c r="BA156" s="5">
        <f t="shared" si="212"/>
        <v>2.4173601314555321E-4</v>
      </c>
      <c r="BB156" s="5">
        <f t="shared" si="213"/>
        <v>9.7543154882256079E-5</v>
      </c>
      <c r="BC156" s="5">
        <f t="shared" si="214"/>
        <v>3.1487793450634458E-5</v>
      </c>
      <c r="BD156" s="5">
        <f t="shared" si="215"/>
        <v>1.3518567178619945E-3</v>
      </c>
      <c r="BE156" s="5">
        <f t="shared" si="216"/>
        <v>1.7377289550772714E-3</v>
      </c>
      <c r="BF156" s="5">
        <f t="shared" si="217"/>
        <v>1.1168720328918079E-3</v>
      </c>
      <c r="BG156" s="5">
        <f t="shared" si="218"/>
        <v>4.7855684827841332E-4</v>
      </c>
      <c r="BH156" s="5">
        <f t="shared" si="219"/>
        <v>1.537888743895739E-4</v>
      </c>
      <c r="BI156" s="5">
        <f t="shared" si="220"/>
        <v>3.9537234451615204E-5</v>
      </c>
      <c r="BJ156" s="8">
        <f t="shared" si="221"/>
        <v>0.30451574957042044</v>
      </c>
      <c r="BK156" s="8">
        <f t="shared" si="222"/>
        <v>0.24464651768475587</v>
      </c>
      <c r="BL156" s="8">
        <f t="shared" si="223"/>
        <v>0.41102545738843999</v>
      </c>
      <c r="BM156" s="8">
        <f t="shared" si="224"/>
        <v>0.55213690420125128</v>
      </c>
      <c r="BN156" s="8">
        <f t="shared" si="225"/>
        <v>0.44608283953831418</v>
      </c>
    </row>
    <row r="157" spans="1:66" x14ac:dyDescent="0.25">
      <c r="A157" t="s">
        <v>21</v>
      </c>
      <c r="B157" t="s">
        <v>272</v>
      </c>
      <c r="C157" t="s">
        <v>372</v>
      </c>
      <c r="D157" t="s">
        <v>495</v>
      </c>
      <c r="E157">
        <f>VLOOKUP(A157,home!$A$2:$E$405,3,FALSE)</f>
        <v>1.4147465437788</v>
      </c>
      <c r="F157">
        <f>VLOOKUP(B157,home!$B$2:$E$405,3,FALSE)</f>
        <v>1.24</v>
      </c>
      <c r="G157">
        <f>VLOOKUP(C157,away!$B$2:$E$405,4,FALSE)</f>
        <v>1.29</v>
      </c>
      <c r="H157">
        <f>VLOOKUP(A157,away!$A$2:$E$405,3,FALSE)</f>
        <v>1.34101382488479</v>
      </c>
      <c r="I157">
        <f>VLOOKUP(C157,away!$B$2:$E$405,3,FALSE)</f>
        <v>0.71</v>
      </c>
      <c r="J157">
        <f>VLOOKUP(B157,home!$B$2:$E$405,4,FALSE)</f>
        <v>0.43</v>
      </c>
      <c r="K157" s="3">
        <f t="shared" si="170"/>
        <v>2.2630285714285687</v>
      </c>
      <c r="L157" s="3">
        <f t="shared" si="171"/>
        <v>0.4094115207373264</v>
      </c>
      <c r="M157" s="5">
        <f t="shared" si="172"/>
        <v>6.908344949491077E-2</v>
      </c>
      <c r="N157" s="5">
        <f t="shared" si="173"/>
        <v>0.15633782001982557</v>
      </c>
      <c r="O157" s="5">
        <f t="shared" si="174"/>
        <v>2.8283560115491702E-2</v>
      </c>
      <c r="P157" s="5">
        <f t="shared" si="175"/>
        <v>6.4006504643075224E-2</v>
      </c>
      <c r="Q157" s="5">
        <f t="shared" si="176"/>
        <v>0.17689847674986137</v>
      </c>
      <c r="R157" s="5">
        <f t="shared" si="177"/>
        <v>5.7898076793745238E-3</v>
      </c>
      <c r="S157" s="5">
        <f t="shared" si="178"/>
        <v>1.4825666156572772E-2</v>
      </c>
      <c r="T157" s="5">
        <f t="shared" si="179"/>
        <v>7.2424274382277318E-2</v>
      </c>
      <c r="U157" s="5">
        <f t="shared" si="180"/>
        <v>1.3102500201501083E-2</v>
      </c>
      <c r="V157" s="5">
        <f t="shared" si="181"/>
        <v>1.5262363877396401E-3</v>
      </c>
      <c r="W157" s="5">
        <f t="shared" si="182"/>
        <v>0.1334421023757095</v>
      </c>
      <c r="X157" s="5">
        <f t="shared" si="183"/>
        <v>5.4632734064025225E-2</v>
      </c>
      <c r="Y157" s="5">
        <f t="shared" si="184"/>
        <v>1.118363536759525E-2</v>
      </c>
      <c r="Z157" s="5">
        <f t="shared" si="185"/>
        <v>7.9013798892979168E-4</v>
      </c>
      <c r="AA157" s="5">
        <f t="shared" si="186"/>
        <v>1.7881048443192285E-3</v>
      </c>
      <c r="AB157" s="5">
        <f t="shared" si="187"/>
        <v>2.023266175702124E-3</v>
      </c>
      <c r="AC157" s="5">
        <f t="shared" si="188"/>
        <v>8.8379576758725105E-5</v>
      </c>
      <c r="AD157" s="5">
        <f t="shared" si="189"/>
        <v>7.5495822576931673E-2</v>
      </c>
      <c r="AE157" s="5">
        <f t="shared" si="190"/>
        <v>3.0908859530536972E-2</v>
      </c>
      <c r="AF157" s="5">
        <f t="shared" si="191"/>
        <v>6.3272215923267728E-3</v>
      </c>
      <c r="AG157" s="5">
        <f t="shared" si="192"/>
        <v>8.6347913805218406E-4</v>
      </c>
      <c r="AH157" s="5">
        <f t="shared" si="193"/>
        <v>8.0872898910019683E-5</v>
      </c>
      <c r="AI157" s="5">
        <f t="shared" si="194"/>
        <v>1.8301768088762886E-4</v>
      </c>
      <c r="AJ157" s="5">
        <f t="shared" si="195"/>
        <v>2.0708712046265028E-4</v>
      </c>
      <c r="AK157" s="5">
        <f t="shared" si="196"/>
        <v>1.5621469012728242E-4</v>
      </c>
      <c r="AL157" s="5">
        <f t="shared" si="197"/>
        <v>3.2753823565669479E-6</v>
      </c>
      <c r="AM157" s="5">
        <f t="shared" si="198"/>
        <v>3.4169840703019663E-2</v>
      </c>
      <c r="AN157" s="5">
        <f t="shared" si="199"/>
        <v>1.3989526445575474E-2</v>
      </c>
      <c r="AO157" s="5">
        <f t="shared" si="200"/>
        <v>2.8637366482390492E-3</v>
      </c>
      <c r="AP157" s="5">
        <f t="shared" si="201"/>
        <v>3.908155920489211E-4</v>
      </c>
      <c r="AQ157" s="5">
        <f t="shared" si="202"/>
        <v>4.0001101467151832E-5</v>
      </c>
      <c r="AR157" s="5">
        <f t="shared" si="203"/>
        <v>6.6220593058374485E-6</v>
      </c>
      <c r="AS157" s="5">
        <f t="shared" si="204"/>
        <v>1.4985909410804577E-5</v>
      </c>
      <c r="AT157" s="5">
        <f t="shared" si="205"/>
        <v>1.695677058274552E-5</v>
      </c>
      <c r="AU157" s="5">
        <f t="shared" si="206"/>
        <v>1.2791218769304188E-5</v>
      </c>
      <c r="AV157" s="5">
        <f t="shared" si="207"/>
        <v>7.2367233845821867E-6</v>
      </c>
      <c r="AW157" s="5">
        <f t="shared" si="208"/>
        <v>8.4296511258899462E-8</v>
      </c>
      <c r="AX157" s="5">
        <f t="shared" si="209"/>
        <v>1.2887887632016056E-2</v>
      </c>
      <c r="AY157" s="5">
        <f t="shared" si="210"/>
        <v>5.2764496745154738E-3</v>
      </c>
      <c r="AZ157" s="5">
        <f t="shared" si="211"/>
        <v>1.0801196426686755E-3</v>
      </c>
      <c r="BA157" s="5">
        <f t="shared" si="212"/>
        <v>1.4740447516108004E-4</v>
      </c>
      <c r="BB157" s="5">
        <f t="shared" si="213"/>
        <v>1.5087272584796304E-5</v>
      </c>
      <c r="BC157" s="5">
        <f t="shared" si="214"/>
        <v>1.2353806425440062E-6</v>
      </c>
      <c r="BD157" s="5">
        <f t="shared" si="215"/>
        <v>4.5185789513594541E-7</v>
      </c>
      <c r="BE157" s="5">
        <f t="shared" si="216"/>
        <v>1.0225673269182182E-6</v>
      </c>
      <c r="BF157" s="5">
        <f t="shared" si="217"/>
        <v>1.1570495385126335E-6</v>
      </c>
      <c r="BG157" s="5">
        <f t="shared" si="218"/>
        <v>8.728120547374429E-7</v>
      </c>
      <c r="BH157" s="5">
        <f t="shared" si="219"/>
        <v>4.9379965433952728E-7</v>
      </c>
      <c r="BI157" s="5">
        <f t="shared" si="220"/>
        <v>2.2349654526638021E-7</v>
      </c>
      <c r="BJ157" s="8">
        <f t="shared" si="221"/>
        <v>0.78937653036508071</v>
      </c>
      <c r="BK157" s="8">
        <f t="shared" si="222"/>
        <v>0.15480996131592917</v>
      </c>
      <c r="BL157" s="8">
        <f t="shared" si="223"/>
        <v>5.1677245671244432E-2</v>
      </c>
      <c r="BM157" s="8">
        <f t="shared" si="224"/>
        <v>0.49097789126064073</v>
      </c>
      <c r="BN157" s="8">
        <f t="shared" si="225"/>
        <v>0.50039961870253913</v>
      </c>
    </row>
    <row r="158" spans="1:66" x14ac:dyDescent="0.25">
      <c r="A158" t="s">
        <v>21</v>
      </c>
      <c r="B158" t="s">
        <v>266</v>
      </c>
      <c r="C158" t="s">
        <v>23</v>
      </c>
      <c r="D158" t="s">
        <v>495</v>
      </c>
      <c r="E158">
        <f>VLOOKUP(A158,home!$A$2:$E$405,3,FALSE)</f>
        <v>1.4147465437788</v>
      </c>
      <c r="F158">
        <f>VLOOKUP(B158,home!$B$2:$E$405,3,FALSE)</f>
        <v>0.77</v>
      </c>
      <c r="G158">
        <f>VLOOKUP(C158,away!$B$2:$E$405,4,FALSE)</f>
        <v>1.0900000000000001</v>
      </c>
      <c r="H158">
        <f>VLOOKUP(A158,away!$A$2:$E$405,3,FALSE)</f>
        <v>1.34101382488479</v>
      </c>
      <c r="I158">
        <f>VLOOKUP(C158,away!$B$2:$E$405,3,FALSE)</f>
        <v>1.1599999999999999</v>
      </c>
      <c r="J158">
        <f>VLOOKUP(B158,home!$B$2:$E$405,4,FALSE)</f>
        <v>1.1499999999999999</v>
      </c>
      <c r="K158" s="3">
        <f t="shared" si="170"/>
        <v>1.1873967741935469</v>
      </c>
      <c r="L158" s="3">
        <f t="shared" si="171"/>
        <v>1.7889124423963096</v>
      </c>
      <c r="M158" s="5">
        <f t="shared" si="172"/>
        <v>5.0980645586478648E-2</v>
      </c>
      <c r="N158" s="5">
        <f t="shared" si="173"/>
        <v>6.0534254115689225E-2</v>
      </c>
      <c r="O158" s="5">
        <f t="shared" si="174"/>
        <v>9.1199911211048146E-2</v>
      </c>
      <c r="P158" s="5">
        <f t="shared" si="175"/>
        <v>0.10829048037873645</v>
      </c>
      <c r="Q158" s="5">
        <f t="shared" si="176"/>
        <v>3.5939089032590917E-2</v>
      </c>
      <c r="R158" s="5">
        <f t="shared" si="177"/>
        <v>8.1574327955441381E-2</v>
      </c>
      <c r="S158" s="5">
        <f t="shared" si="178"/>
        <v>5.7506275203818541E-2</v>
      </c>
      <c r="T158" s="5">
        <f t="shared" si="179"/>
        <v>6.4291883538790631E-2</v>
      </c>
      <c r="U158" s="5">
        <f t="shared" si="180"/>
        <v>9.6861093871297571E-2</v>
      </c>
      <c r="V158" s="5">
        <f t="shared" si="181"/>
        <v>1.3572432123720368E-2</v>
      </c>
      <c r="W158" s="5">
        <f t="shared" si="182"/>
        <v>1.4224652794917716E-2</v>
      </c>
      <c r="X158" s="5">
        <f t="shared" si="183"/>
        <v>2.5446658373595738E-2</v>
      </c>
      <c r="Y158" s="5">
        <f t="shared" si="184"/>
        <v>2.2760921890966835E-2</v>
      </c>
      <c r="Z158" s="5">
        <f t="shared" si="185"/>
        <v>4.8643110086535393E-2</v>
      </c>
      <c r="AA158" s="5">
        <f t="shared" si="186"/>
        <v>5.7758672003493709E-2</v>
      </c>
      <c r="AB158" s="5">
        <f t="shared" si="187"/>
        <v>3.4291230409325787E-2</v>
      </c>
      <c r="AC158" s="5">
        <f t="shared" si="188"/>
        <v>1.8018666418370295E-3</v>
      </c>
      <c r="AD158" s="5">
        <f t="shared" si="189"/>
        <v>4.2225767106771278E-3</v>
      </c>
      <c r="AE158" s="5">
        <f t="shared" si="190"/>
        <v>7.5538200167031954E-3</v>
      </c>
      <c r="AF158" s="5">
        <f t="shared" si="191"/>
        <v>6.7565613077513239E-3</v>
      </c>
      <c r="AG158" s="5">
        <f t="shared" si="192"/>
        <v>4.028965530416608E-3</v>
      </c>
      <c r="AH158" s="5">
        <f t="shared" si="193"/>
        <v>2.1754566217664154E-2</v>
      </c>
      <c r="AI158" s="5">
        <f t="shared" si="194"/>
        <v>2.5831301750834323E-2</v>
      </c>
      <c r="AJ158" s="5">
        <f t="shared" si="195"/>
        <v>1.5336002186080401E-2</v>
      </c>
      <c r="AK158" s="5">
        <f t="shared" si="196"/>
        <v>6.0699731749256844E-3</v>
      </c>
      <c r="AL158" s="5">
        <f t="shared" si="197"/>
        <v>1.5309731917141883E-4</v>
      </c>
      <c r="AM158" s="5">
        <f t="shared" si="198"/>
        <v>1.0027747930085634E-3</v>
      </c>
      <c r="AN158" s="5">
        <f t="shared" si="199"/>
        <v>1.7938763041344028E-3</v>
      </c>
      <c r="AO158" s="5">
        <f t="shared" si="200"/>
        <v>1.6045438202929702E-3</v>
      </c>
      <c r="AP158" s="5">
        <f t="shared" si="201"/>
        <v>9.5679613483073413E-4</v>
      </c>
      <c r="AQ158" s="5">
        <f t="shared" si="202"/>
        <v>4.2790612760884941E-4</v>
      </c>
      <c r="AR158" s="5">
        <f t="shared" si="203"/>
        <v>7.7834028371427692E-3</v>
      </c>
      <c r="AS158" s="5">
        <f t="shared" si="204"/>
        <v>9.2419874210722241E-3</v>
      </c>
      <c r="AT158" s="5">
        <f t="shared" si="205"/>
        <v>5.4869530254592494E-3</v>
      </c>
      <c r="AU158" s="5">
        <f t="shared" si="206"/>
        <v>2.1717301075272789E-3</v>
      </c>
      <c r="AV158" s="5">
        <f t="shared" si="207"/>
        <v>6.4467633102422372E-4</v>
      </c>
      <c r="AW158" s="5">
        <f t="shared" si="208"/>
        <v>9.0333749030560498E-6</v>
      </c>
      <c r="AX158" s="5">
        <f t="shared" si="209"/>
        <v>1.9844859241016177E-4</v>
      </c>
      <c r="AY158" s="5">
        <f t="shared" si="210"/>
        <v>3.5500715613857219E-4</v>
      </c>
      <c r="AZ158" s="5">
        <f t="shared" si="211"/>
        <v>3.1753835937801072E-4</v>
      </c>
      <c r="BA158" s="5">
        <f t="shared" si="212"/>
        <v>1.8934944067647806E-4</v>
      </c>
      <c r="BB158" s="5">
        <f t="shared" si="213"/>
        <v>8.4682392596733389E-5</v>
      </c>
      <c r="BC158" s="5">
        <f t="shared" si="214"/>
        <v>3.0297877153637113E-5</v>
      </c>
      <c r="BD158" s="5">
        <f t="shared" si="215"/>
        <v>2.3206376965912386E-3</v>
      </c>
      <c r="BE158" s="5">
        <f t="shared" si="216"/>
        <v>2.7555177150043794E-3</v>
      </c>
      <c r="BF158" s="5">
        <f t="shared" si="217"/>
        <v>1.635946423014687E-3</v>
      </c>
      <c r="BG158" s="5">
        <f t="shared" si="218"/>
        <v>6.4750583514703707E-4</v>
      </c>
      <c r="BH158" s="5">
        <f t="shared" si="219"/>
        <v>1.9221158498127256E-4</v>
      </c>
      <c r="BI158" s="5">
        <f t="shared" si="220"/>
        <v>4.5646283193878344E-5</v>
      </c>
      <c r="BJ158" s="8">
        <f t="shared" si="221"/>
        <v>0.25272060431032844</v>
      </c>
      <c r="BK158" s="8">
        <f t="shared" si="222"/>
        <v>0.23265980440990103</v>
      </c>
      <c r="BL158" s="8">
        <f t="shared" si="223"/>
        <v>0.46360329404026945</v>
      </c>
      <c r="BM158" s="8">
        <f t="shared" si="224"/>
        <v>0.56876213078581384</v>
      </c>
      <c r="BN158" s="8">
        <f t="shared" si="225"/>
        <v>0.42851870827998478</v>
      </c>
    </row>
    <row r="159" spans="1:66" x14ac:dyDescent="0.25">
      <c r="A159" t="s">
        <v>175</v>
      </c>
      <c r="B159" t="s">
        <v>278</v>
      </c>
      <c r="C159" t="s">
        <v>284</v>
      </c>
      <c r="D159" t="s">
        <v>495</v>
      </c>
      <c r="E159">
        <f>VLOOKUP(A159,home!$A$2:$E$405,3,FALSE)</f>
        <v>1.1739130434782601</v>
      </c>
      <c r="F159">
        <f>VLOOKUP(B159,home!$B$2:$E$405,3,FALSE)</f>
        <v>0.7</v>
      </c>
      <c r="G159">
        <f>VLOOKUP(C159,away!$B$2:$E$405,4,FALSE)</f>
        <v>0.85</v>
      </c>
      <c r="H159">
        <f>VLOOKUP(A159,away!$A$2:$E$405,3,FALSE)</f>
        <v>1.0797101449275399</v>
      </c>
      <c r="I159">
        <f>VLOOKUP(C159,away!$B$2:$E$405,3,FALSE)</f>
        <v>1.28</v>
      </c>
      <c r="J159">
        <f>VLOOKUP(B159,home!$B$2:$E$405,4,FALSE)</f>
        <v>1.6</v>
      </c>
      <c r="K159" s="3">
        <f t="shared" si="170"/>
        <v>0.69847826086956466</v>
      </c>
      <c r="L159" s="3">
        <f t="shared" si="171"/>
        <v>2.211246376811602</v>
      </c>
      <c r="M159" s="5">
        <f t="shared" si="172"/>
        <v>5.449073249797131E-2</v>
      </c>
      <c r="N159" s="5">
        <f t="shared" si="173"/>
        <v>3.8060592068691675E-2</v>
      </c>
      <c r="O159" s="5">
        <f t="shared" si="174"/>
        <v>0.12049243480594929</v>
      </c>
      <c r="P159" s="5">
        <f t="shared" si="175"/>
        <v>8.416134631119887E-2</v>
      </c>
      <c r="Q159" s="5">
        <f t="shared" si="176"/>
        <v>1.3292248077902852E-2</v>
      </c>
      <c r="R159" s="5">
        <f t="shared" si="177"/>
        <v>0.13321922994893179</v>
      </c>
      <c r="S159" s="5">
        <f t="shared" si="178"/>
        <v>3.2496958144108502E-2</v>
      </c>
      <c r="T159" s="5">
        <f t="shared" si="179"/>
        <v>2.9392435401943664E-2</v>
      </c>
      <c r="U159" s="5">
        <f t="shared" si="180"/>
        <v>9.3050736049112501E-2</v>
      </c>
      <c r="V159" s="5">
        <f t="shared" si="181"/>
        <v>5.5768662609609245E-3</v>
      </c>
      <c r="W159" s="5">
        <f t="shared" si="182"/>
        <v>3.0947821068334656E-3</v>
      </c>
      <c r="X159" s="5">
        <f t="shared" si="183"/>
        <v>6.8433257207568777E-3</v>
      </c>
      <c r="Y159" s="5">
        <f t="shared" si="184"/>
        <v>7.5661396026826455E-3</v>
      </c>
      <c r="Z159" s="5">
        <f t="shared" si="185"/>
        <v>9.8193513182069023E-2</v>
      </c>
      <c r="AA159" s="5">
        <f t="shared" si="186"/>
        <v>6.8586034316084246E-2</v>
      </c>
      <c r="AB159" s="5">
        <f t="shared" si="187"/>
        <v>2.3952926984519399E-2</v>
      </c>
      <c r="AC159" s="5">
        <f t="shared" si="188"/>
        <v>5.38344493645602E-4</v>
      </c>
      <c r="AD159" s="5">
        <f t="shared" si="189"/>
        <v>5.4040950593782164E-4</v>
      </c>
      <c r="AE159" s="5">
        <f t="shared" si="190"/>
        <v>1.194978561999556E-3</v>
      </c>
      <c r="AF159" s="5">
        <f t="shared" si="191"/>
        <v>1.3211960077945284E-3</v>
      </c>
      <c r="AG159" s="5">
        <f t="shared" si="192"/>
        <v>9.7382996176453472E-4</v>
      </c>
      <c r="AH159" s="5">
        <f t="shared" si="193"/>
        <v>5.4282512562563098E-2</v>
      </c>
      <c r="AI159" s="5">
        <f t="shared" si="194"/>
        <v>3.7915154970329372E-2</v>
      </c>
      <c r="AJ159" s="5">
        <f t="shared" si="195"/>
        <v>1.3241455752137843E-2</v>
      </c>
      <c r="AK159" s="5">
        <f t="shared" si="196"/>
        <v>3.0829563283781775E-3</v>
      </c>
      <c r="AL159" s="5">
        <f t="shared" si="197"/>
        <v>3.325908482960573E-5</v>
      </c>
      <c r="AM159" s="5">
        <f t="shared" si="198"/>
        <v>7.5492858372966091E-5</v>
      </c>
      <c r="AN159" s="5">
        <f t="shared" si="199"/>
        <v>1.6693330955237272E-4</v>
      </c>
      <c r="AO159" s="5">
        <f t="shared" si="200"/>
        <v>1.8456533795842687E-4</v>
      </c>
      <c r="AP159" s="5">
        <f t="shared" si="201"/>
        <v>1.3603981161519342E-4</v>
      </c>
      <c r="AQ159" s="5">
        <f t="shared" si="202"/>
        <v>7.520438513405733E-5</v>
      </c>
      <c r="AR159" s="5">
        <f t="shared" si="203"/>
        <v>2.400640184563959E-2</v>
      </c>
      <c r="AS159" s="5">
        <f t="shared" si="204"/>
        <v>1.6767949810878251E-2</v>
      </c>
      <c r="AT159" s="5">
        <f t="shared" si="205"/>
        <v>5.8560242111251925E-3</v>
      </c>
      <c r="AU159" s="5">
        <f t="shared" si="206"/>
        <v>1.3634352021989293E-3</v>
      </c>
      <c r="AV159" s="5">
        <f t="shared" si="207"/>
        <v>2.3808246221006287E-4</v>
      </c>
      <c r="AW159" s="5">
        <f t="shared" si="208"/>
        <v>1.4269140763432644E-6</v>
      </c>
      <c r="AX159" s="5">
        <f t="shared" si="209"/>
        <v>8.7883534040702779E-6</v>
      </c>
      <c r="AY159" s="5">
        <f t="shared" si="210"/>
        <v>1.9433214622890313E-5</v>
      </c>
      <c r="AZ159" s="5">
        <f t="shared" si="211"/>
        <v>2.1485812712334227E-5</v>
      </c>
      <c r="BA159" s="5">
        <f t="shared" si="212"/>
        <v>1.5836808504333906E-5</v>
      </c>
      <c r="BB159" s="5">
        <f t="shared" si="213"/>
        <v>8.7547713563668782E-6</v>
      </c>
      <c r="BC159" s="5">
        <f t="shared" si="214"/>
        <v>3.8717912883160522E-6</v>
      </c>
      <c r="BD159" s="5">
        <f t="shared" si="215"/>
        <v>8.8473448502423089E-3</v>
      </c>
      <c r="BE159" s="5">
        <f t="shared" si="216"/>
        <v>6.1796780443105475E-3</v>
      </c>
      <c r="BF159" s="5">
        <f t="shared" si="217"/>
        <v>2.1581853865619317E-3</v>
      </c>
      <c r="BG159" s="5">
        <f t="shared" si="218"/>
        <v>5.0248185847996229E-4</v>
      </c>
      <c r="BH159" s="5">
        <f t="shared" si="219"/>
        <v>8.7743163657397696E-5</v>
      </c>
      <c r="BI159" s="5">
        <f t="shared" si="220"/>
        <v>1.2257338470922552E-5</v>
      </c>
      <c r="BJ159" s="8">
        <f t="shared" si="221"/>
        <v>0.10299634347082895</v>
      </c>
      <c r="BK159" s="8">
        <f t="shared" si="222"/>
        <v>0.17731694000733769</v>
      </c>
      <c r="BL159" s="8">
        <f t="shared" si="223"/>
        <v>0.61384302589178086</v>
      </c>
      <c r="BM159" s="8">
        <f t="shared" si="224"/>
        <v>0.54861523254082434</v>
      </c>
      <c r="BN159" s="8">
        <f t="shared" si="225"/>
        <v>0.44371658371064582</v>
      </c>
    </row>
    <row r="160" spans="1:66" x14ac:dyDescent="0.25">
      <c r="A160" t="s">
        <v>175</v>
      </c>
      <c r="B160" t="s">
        <v>277</v>
      </c>
      <c r="C160" t="s">
        <v>285</v>
      </c>
      <c r="D160" t="s">
        <v>495</v>
      </c>
      <c r="E160">
        <f>VLOOKUP(A160,home!$A$2:$E$405,3,FALSE)</f>
        <v>1.1739130434782601</v>
      </c>
      <c r="F160">
        <f>VLOOKUP(B160,home!$B$2:$E$405,3,FALSE)</f>
        <v>0.6</v>
      </c>
      <c r="G160">
        <f>VLOOKUP(C160,away!$B$2:$E$405,4,FALSE)</f>
        <v>1.1100000000000001</v>
      </c>
      <c r="H160">
        <f>VLOOKUP(A160,away!$A$2:$E$405,3,FALSE)</f>
        <v>1.0797101449275399</v>
      </c>
      <c r="I160">
        <f>VLOOKUP(C160,away!$B$2:$E$405,3,FALSE)</f>
        <v>0.6</v>
      </c>
      <c r="J160">
        <f>VLOOKUP(B160,home!$B$2:$E$405,4,FALSE)</f>
        <v>1.02</v>
      </c>
      <c r="K160" s="3">
        <f t="shared" si="170"/>
        <v>0.78182608695652123</v>
      </c>
      <c r="L160" s="3">
        <f t="shared" si="171"/>
        <v>0.66078260869565442</v>
      </c>
      <c r="M160" s="5">
        <f t="shared" si="172"/>
        <v>0.23631049174900712</v>
      </c>
      <c r="N160" s="5">
        <f t="shared" si="173"/>
        <v>0.18475370707089753</v>
      </c>
      <c r="O160" s="5">
        <f t="shared" si="174"/>
        <v>0.15614986320006186</v>
      </c>
      <c r="P160" s="5">
        <f t="shared" si="175"/>
        <v>0.12208203652450045</v>
      </c>
      <c r="Q160" s="5">
        <f t="shared" si="176"/>
        <v>7.2222633924975591E-2</v>
      </c>
      <c r="R160" s="5">
        <f t="shared" si="177"/>
        <v>5.1590556976403218E-2</v>
      </c>
      <c r="S160" s="5">
        <f t="shared" si="178"/>
        <v>1.5767416346667645E-2</v>
      </c>
      <c r="T160" s="5">
        <f t="shared" si="179"/>
        <v>4.7723460451816642E-2</v>
      </c>
      <c r="U160" s="5">
        <f t="shared" si="180"/>
        <v>4.0334843284768787E-2</v>
      </c>
      <c r="V160" s="5">
        <f t="shared" si="181"/>
        <v>9.0507962360309596E-4</v>
      </c>
      <c r="W160" s="5">
        <f t="shared" si="182"/>
        <v>1.8821846423752321E-2</v>
      </c>
      <c r="X160" s="5">
        <f t="shared" si="183"/>
        <v>1.2437148780356032E-2</v>
      </c>
      <c r="Y160" s="5">
        <f t="shared" si="184"/>
        <v>4.109125807909818E-3</v>
      </c>
      <c r="Z160" s="5">
        <f t="shared" si="185"/>
        <v>1.1363380940976504E-2</v>
      </c>
      <c r="AA160" s="5">
        <f t="shared" si="186"/>
        <v>8.8841876556799721E-3</v>
      </c>
      <c r="AB160" s="5">
        <f t="shared" si="187"/>
        <v>3.472944835313851E-3</v>
      </c>
      <c r="AC160" s="5">
        <f t="shared" si="188"/>
        <v>2.9223724592297565E-5</v>
      </c>
      <c r="AD160" s="5">
        <f t="shared" si="189"/>
        <v>3.6788526346947172E-3</v>
      </c>
      <c r="AE160" s="5">
        <f t="shared" si="190"/>
        <v>2.4309218409604566E-3</v>
      </c>
      <c r="AF160" s="5">
        <f t="shared" si="191"/>
        <v>8.0315543780254666E-4</v>
      </c>
      <c r="AG160" s="5">
        <f t="shared" si="192"/>
        <v>1.7690371512642239E-4</v>
      </c>
      <c r="AH160" s="5">
        <f t="shared" si="193"/>
        <v>1.8771811254452331E-3</v>
      </c>
      <c r="AI160" s="5">
        <f t="shared" si="194"/>
        <v>1.4676291738154853E-3</v>
      </c>
      <c r="AJ160" s="5">
        <f t="shared" si="195"/>
        <v>5.7371538703369647E-4</v>
      </c>
      <c r="AK160" s="5">
        <f t="shared" si="196"/>
        <v>1.4951521869043365E-4</v>
      </c>
      <c r="AL160" s="5">
        <f t="shared" si="197"/>
        <v>6.0389901212649904E-7</v>
      </c>
      <c r="AM160" s="5">
        <f t="shared" si="198"/>
        <v>5.7524459197461195E-4</v>
      </c>
      <c r="AN160" s="5">
        <f t="shared" si="199"/>
        <v>3.8011162212305146E-4</v>
      </c>
      <c r="AO160" s="5">
        <f t="shared" si="200"/>
        <v>1.2558557463100337E-4</v>
      </c>
      <c r="AP160" s="5">
        <f t="shared" si="201"/>
        <v>2.7661587873072404E-5</v>
      </c>
      <c r="AQ160" s="5">
        <f t="shared" si="202"/>
        <v>4.5695740488582139E-6</v>
      </c>
      <c r="AR160" s="5">
        <f t="shared" si="203"/>
        <v>2.4808172821318922E-4</v>
      </c>
      <c r="AS160" s="5">
        <f t="shared" si="204"/>
        <v>1.9395676681432892E-4</v>
      </c>
      <c r="AT160" s="5">
        <f t="shared" si="205"/>
        <v>7.5820230018592609E-5</v>
      </c>
      <c r="AU160" s="5">
        <f t="shared" si="206"/>
        <v>1.975941124919321E-5</v>
      </c>
      <c r="AV160" s="5">
        <f t="shared" si="207"/>
        <v>3.8621057943803486E-6</v>
      </c>
      <c r="AW160" s="5">
        <f t="shared" si="208"/>
        <v>8.6662373621098795E-9</v>
      </c>
      <c r="AX160" s="5">
        <f t="shared" si="209"/>
        <v>7.4956871397735225E-5</v>
      </c>
      <c r="AY160" s="5">
        <f t="shared" si="210"/>
        <v>4.9530197021860173E-5</v>
      </c>
      <c r="AZ160" s="5">
        <f t="shared" si="211"/>
        <v>1.636434639865725E-5</v>
      </c>
      <c r="BA160" s="5">
        <f t="shared" si="212"/>
        <v>3.6044251676346916E-6</v>
      </c>
      <c r="BB160" s="5">
        <f t="shared" si="213"/>
        <v>5.9543536627948055E-7</v>
      </c>
      <c r="BC160" s="5">
        <f t="shared" si="214"/>
        <v>7.8690666927961564E-8</v>
      </c>
      <c r="BD160" s="5">
        <f t="shared" si="215"/>
        <v>2.7321348589739568E-5</v>
      </c>
      <c r="BE160" s="5">
        <f t="shared" si="216"/>
        <v>2.1360543058291155E-5</v>
      </c>
      <c r="BF160" s="5">
        <f t="shared" si="217"/>
        <v>8.3501148972650282E-6</v>
      </c>
      <c r="BG160" s="5">
        <f t="shared" si="218"/>
        <v>2.1761125519220239E-6</v>
      </c>
      <c r="BH160" s="5">
        <f t="shared" si="219"/>
        <v>4.2533539031154134E-7</v>
      </c>
      <c r="BI160" s="5">
        <f t="shared" si="220"/>
        <v>6.6507660770279414E-8</v>
      </c>
      <c r="BJ160" s="8">
        <f t="shared" si="221"/>
        <v>0.34841605900496181</v>
      </c>
      <c r="BK160" s="8">
        <f t="shared" si="222"/>
        <v>0.37514438206440459</v>
      </c>
      <c r="BL160" s="8">
        <f t="shared" si="223"/>
        <v>0.26510161706145058</v>
      </c>
      <c r="BM160" s="8">
        <f t="shared" si="224"/>
        <v>0.17686662809516315</v>
      </c>
      <c r="BN160" s="8">
        <f t="shared" si="225"/>
        <v>0.82310928944584583</v>
      </c>
    </row>
    <row r="161" spans="1:66" x14ac:dyDescent="0.25">
      <c r="A161" t="s">
        <v>175</v>
      </c>
      <c r="B161" t="s">
        <v>279</v>
      </c>
      <c r="C161" t="s">
        <v>177</v>
      </c>
      <c r="D161" t="s">
        <v>495</v>
      </c>
      <c r="E161">
        <f>VLOOKUP(A161,home!$A$2:$E$405,3,FALSE)</f>
        <v>1.1739130434782601</v>
      </c>
      <c r="F161">
        <f>VLOOKUP(B161,home!$B$2:$E$405,3,FALSE)</f>
        <v>1.87</v>
      </c>
      <c r="G161">
        <f>VLOOKUP(C161,away!$B$2:$E$405,4,FALSE)</f>
        <v>1.28</v>
      </c>
      <c r="H161">
        <f>VLOOKUP(A161,away!$A$2:$E$405,3,FALSE)</f>
        <v>1.0797101449275399</v>
      </c>
      <c r="I161">
        <f>VLOOKUP(C161,away!$B$2:$E$405,3,FALSE)</f>
        <v>0.17</v>
      </c>
      <c r="J161">
        <f>VLOOKUP(B161,home!$B$2:$E$405,4,FALSE)</f>
        <v>0.65</v>
      </c>
      <c r="K161" s="3">
        <f t="shared" si="170"/>
        <v>2.8098782608695636</v>
      </c>
      <c r="L161" s="3">
        <f t="shared" si="171"/>
        <v>0.11930797101449317</v>
      </c>
      <c r="M161" s="5">
        <f t="shared" si="172"/>
        <v>5.3440508637376802E-2</v>
      </c>
      <c r="N161" s="5">
        <f t="shared" si="173"/>
        <v>0.15016132346997721</v>
      </c>
      <c r="O161" s="5">
        <f t="shared" si="174"/>
        <v>6.3758786555079246E-3</v>
      </c>
      <c r="P161" s="5">
        <f t="shared" si="175"/>
        <v>1.7915442828053976E-2</v>
      </c>
      <c r="Q161" s="5">
        <f t="shared" si="176"/>
        <v>0.21096751922084581</v>
      </c>
      <c r="R161" s="5">
        <f t="shared" si="177"/>
        <v>3.8034657291163246E-4</v>
      </c>
      <c r="S161" s="5">
        <f t="shared" si="178"/>
        <v>1.5014971784006654E-3</v>
      </c>
      <c r="T161" s="5">
        <f t="shared" si="179"/>
        <v>2.5170106668200208E-2</v>
      </c>
      <c r="U161" s="5">
        <f t="shared" si="180"/>
        <v>1.0687275668206364E-3</v>
      </c>
      <c r="V161" s="5">
        <f t="shared" si="181"/>
        <v>5.5929247394316234E-5</v>
      </c>
      <c r="W161" s="5">
        <f t="shared" si="182"/>
        <v>0.19759768200274549</v>
      </c>
      <c r="X161" s="5">
        <f t="shared" si="183"/>
        <v>2.3574978516914601E-2</v>
      </c>
      <c r="Y161" s="5">
        <f t="shared" si="184"/>
        <v>1.4063414267816727E-3</v>
      </c>
      <c r="Z161" s="5">
        <f t="shared" si="185"/>
        <v>1.5126125965467612E-5</v>
      </c>
      <c r="AA161" s="5">
        <f t="shared" si="186"/>
        <v>4.2502572521542077E-5</v>
      </c>
      <c r="AB161" s="5">
        <f t="shared" si="187"/>
        <v>5.9713527279656592E-5</v>
      </c>
      <c r="AC161" s="5">
        <f t="shared" si="188"/>
        <v>1.17186061152138E-6</v>
      </c>
      <c r="AD161" s="5">
        <f t="shared" si="189"/>
        <v>0.13880635776443287</v>
      </c>
      <c r="AE161" s="5">
        <f t="shared" si="190"/>
        <v>1.656070490878633E-2</v>
      </c>
      <c r="AF161" s="5">
        <f t="shared" si="191"/>
        <v>9.8791205061852681E-4</v>
      </c>
      <c r="AG161" s="5">
        <f t="shared" si="192"/>
        <v>3.9288594100021214E-5</v>
      </c>
      <c r="AH161" s="5">
        <f t="shared" si="193"/>
        <v>4.5116684956239577E-7</v>
      </c>
      <c r="AI161" s="5">
        <f t="shared" si="194"/>
        <v>1.2677239226103846E-6</v>
      </c>
      <c r="AJ161" s="5">
        <f t="shared" si="195"/>
        <v>1.7810749454636047E-6</v>
      </c>
      <c r="AK161" s="5">
        <f t="shared" si="196"/>
        <v>1.6682012567458753E-6</v>
      </c>
      <c r="AL161" s="5">
        <f t="shared" si="197"/>
        <v>1.5714223029289049E-8</v>
      </c>
      <c r="AM161" s="5">
        <f t="shared" si="198"/>
        <v>7.8005793430552625E-2</v>
      </c>
      <c r="AN161" s="5">
        <f t="shared" si="199"/>
        <v>9.306712941574917E-3</v>
      </c>
      <c r="AO161" s="5">
        <f t="shared" si="200"/>
        <v>5.5518251893681419E-4</v>
      </c>
      <c r="AP161" s="5">
        <f t="shared" si="201"/>
        <v>2.2079233292355564E-5</v>
      </c>
      <c r="AQ161" s="5">
        <f t="shared" si="202"/>
        <v>6.5855713141664784E-7</v>
      </c>
      <c r="AR161" s="5">
        <f t="shared" si="203"/>
        <v>1.0765560282058111E-8</v>
      </c>
      <c r="AS161" s="5">
        <f t="shared" si="204"/>
        <v>3.0249913802635892E-8</v>
      </c>
      <c r="AT161" s="5">
        <f t="shared" si="205"/>
        <v>4.2499287593602381E-8</v>
      </c>
      <c r="AU161" s="5">
        <f t="shared" si="206"/>
        <v>3.9805941437235625E-8</v>
      </c>
      <c r="AV161" s="5">
        <f t="shared" si="207"/>
        <v>2.7962462374483832E-8</v>
      </c>
      <c r="AW161" s="5">
        <f t="shared" si="208"/>
        <v>1.4633471844927469E-10</v>
      </c>
      <c r="AX161" s="5">
        <f t="shared" si="209"/>
        <v>3.6531130530398581E-2</v>
      </c>
      <c r="AY161" s="5">
        <f t="shared" si="210"/>
        <v>4.3584550624474619E-3</v>
      </c>
      <c r="AZ161" s="5">
        <f t="shared" si="211"/>
        <v>2.599992151292263E-4</v>
      </c>
      <c r="BA161" s="5">
        <f t="shared" si="212"/>
        <v>1.0339992940809563E-5</v>
      </c>
      <c r="BB161" s="5">
        <f t="shared" si="213"/>
        <v>3.0841089451804298E-7</v>
      </c>
      <c r="BC161" s="5">
        <f t="shared" si="214"/>
        <v>7.3591756127425218E-9</v>
      </c>
      <c r="BD161" s="5">
        <f t="shared" si="215"/>
        <v>2.1406952568109426E-10</v>
      </c>
      <c r="BE161" s="5">
        <f t="shared" si="216"/>
        <v>6.0150930652596545E-10</v>
      </c>
      <c r="BF161" s="5">
        <f t="shared" si="217"/>
        <v>8.4508396205901871E-10</v>
      </c>
      <c r="BG161" s="5">
        <f t="shared" si="218"/>
        <v>7.9152768453305187E-10</v>
      </c>
      <c r="BH161" s="5">
        <f t="shared" si="219"/>
        <v>5.5602410841146107E-10</v>
      </c>
      <c r="BI161" s="5">
        <f t="shared" si="220"/>
        <v>3.1247201094894922E-10</v>
      </c>
      <c r="BJ161" s="8">
        <f t="shared" si="221"/>
        <v>0.89432288187587694</v>
      </c>
      <c r="BK161" s="8">
        <f t="shared" si="222"/>
        <v>7.7273020528507763E-2</v>
      </c>
      <c r="BL161" s="8">
        <f t="shared" si="223"/>
        <v>7.9324916658678642E-3</v>
      </c>
      <c r="BM161" s="8">
        <f t="shared" si="224"/>
        <v>0.53594404589543221</v>
      </c>
      <c r="BN161" s="8">
        <f t="shared" si="225"/>
        <v>0.4392410193846733</v>
      </c>
    </row>
    <row r="162" spans="1:66" x14ac:dyDescent="0.25">
      <c r="A162" t="s">
        <v>175</v>
      </c>
      <c r="B162" t="s">
        <v>179</v>
      </c>
      <c r="C162" t="s">
        <v>276</v>
      </c>
      <c r="D162" t="s">
        <v>495</v>
      </c>
      <c r="E162">
        <f>VLOOKUP(A162,home!$A$2:$E$405,3,FALSE)</f>
        <v>1.1739130434782601</v>
      </c>
      <c r="F162">
        <f>VLOOKUP(B162,home!$B$2:$E$405,3,FALSE)</f>
        <v>0.95</v>
      </c>
      <c r="G162">
        <f>VLOOKUP(C162,away!$B$2:$E$405,4,FALSE)</f>
        <v>0.51</v>
      </c>
      <c r="H162">
        <f>VLOOKUP(A162,away!$A$2:$E$405,3,FALSE)</f>
        <v>1.0797101449275399</v>
      </c>
      <c r="I162">
        <f>VLOOKUP(C162,away!$B$2:$E$405,3,FALSE)</f>
        <v>1.96</v>
      </c>
      <c r="J162">
        <f>VLOOKUP(B162,home!$B$2:$E$405,4,FALSE)</f>
        <v>1.85</v>
      </c>
      <c r="K162" s="3">
        <f t="shared" si="170"/>
        <v>0.56876086956521699</v>
      </c>
      <c r="L162" s="3">
        <f t="shared" si="171"/>
        <v>3.9150289855072602</v>
      </c>
      <c r="M162" s="5">
        <f t="shared" si="172"/>
        <v>1.1290542449527019E-2</v>
      </c>
      <c r="N162" s="5">
        <f t="shared" si="173"/>
        <v>6.4216187414559821E-3</v>
      </c>
      <c r="O162" s="5">
        <f t="shared" si="174"/>
        <v>4.4202800951998418E-2</v>
      </c>
      <c r="P162" s="5">
        <f t="shared" si="175"/>
        <v>2.5140823506676822E-2</v>
      </c>
      <c r="Q162" s="5">
        <f t="shared" si="176"/>
        <v>1.8261827297033995E-3</v>
      </c>
      <c r="R162" s="5">
        <f t="shared" si="177"/>
        <v>8.6527623483840896E-2</v>
      </c>
      <c r="S162" s="5">
        <f t="shared" si="178"/>
        <v>1.3995364027446536E-2</v>
      </c>
      <c r="T162" s="5">
        <f t="shared" si="179"/>
        <v>7.1495583196215786E-3</v>
      </c>
      <c r="U162" s="5">
        <f t="shared" si="180"/>
        <v>4.9213526374081037E-2</v>
      </c>
      <c r="V162" s="5">
        <f t="shared" si="181"/>
        <v>3.4626323412680366E-3</v>
      </c>
      <c r="W162" s="5">
        <f t="shared" si="182"/>
        <v>3.4622042577702903E-4</v>
      </c>
      <c r="X162" s="5">
        <f t="shared" si="183"/>
        <v>1.3554630022917335E-3</v>
      </c>
      <c r="Y162" s="5">
        <f t="shared" si="184"/>
        <v>2.6533384713774166E-3</v>
      </c>
      <c r="Z162" s="5">
        <f t="shared" si="185"/>
        <v>0.11291938466209858</v>
      </c>
      <c r="AA162" s="5">
        <f t="shared" si="186"/>
        <v>6.4224127411184412E-2</v>
      </c>
      <c r="AB162" s="5">
        <f t="shared" si="187"/>
        <v>1.8264085276726266E-2</v>
      </c>
      <c r="AC162" s="5">
        <f t="shared" si="188"/>
        <v>4.8189352365869768E-4</v>
      </c>
      <c r="AD162" s="5">
        <f t="shared" si="189"/>
        <v>4.9229157606545672E-5</v>
      </c>
      <c r="AE162" s="5">
        <f t="shared" si="190"/>
        <v>1.9273357896173153E-4</v>
      </c>
      <c r="AF162" s="5">
        <f t="shared" si="191"/>
        <v>3.7727877405786575E-4</v>
      </c>
      <c r="AG162" s="5">
        <f t="shared" si="192"/>
        <v>4.9235244535106293E-4</v>
      </c>
      <c r="AH162" s="5">
        <f t="shared" si="193"/>
        <v>0.11052066599443999</v>
      </c>
      <c r="AI162" s="5">
        <f t="shared" si="194"/>
        <v>6.2859830095924593E-2</v>
      </c>
      <c r="AJ162" s="5">
        <f t="shared" si="195"/>
        <v>1.7876105813039934E-2</v>
      </c>
      <c r="AK162" s="5">
        <f t="shared" si="196"/>
        <v>3.3890764955548081E-3</v>
      </c>
      <c r="AL162" s="5">
        <f t="shared" si="197"/>
        <v>4.292158709459152E-5</v>
      </c>
      <c r="AM162" s="5">
        <f t="shared" si="198"/>
        <v>5.5999236976524096E-6</v>
      </c>
      <c r="AN162" s="5">
        <f t="shared" si="199"/>
        <v>2.1923863592938175E-5</v>
      </c>
      <c r="AO162" s="5">
        <f t="shared" si="200"/>
        <v>4.2916280720330167E-5</v>
      </c>
      <c r="AP162" s="5">
        <f t="shared" si="201"/>
        <v>5.6006160990086326E-5</v>
      </c>
      <c r="AQ162" s="5">
        <f t="shared" si="202"/>
        <v>5.4816435910793496E-5</v>
      </c>
      <c r="AR162" s="5">
        <f t="shared" si="203"/>
        <v>8.6538322173159821E-2</v>
      </c>
      <c r="AS162" s="5">
        <f t="shared" si="204"/>
        <v>4.9219611369921278E-2</v>
      </c>
      <c r="AT162" s="5">
        <f t="shared" si="205"/>
        <v>1.3997094481209234E-2</v>
      </c>
      <c r="AU162" s="5">
        <f t="shared" si="206"/>
        <v>2.653666542839688E-3</v>
      </c>
      <c r="AV162" s="5">
        <f t="shared" si="207"/>
        <v>3.77325422610406E-4</v>
      </c>
      <c r="AW162" s="5">
        <f t="shared" si="208"/>
        <v>2.654837618386005E-6</v>
      </c>
      <c r="AX162" s="5">
        <f t="shared" si="209"/>
        <v>5.3083624529594129E-7</v>
      </c>
      <c r="AY162" s="5">
        <f t="shared" si="210"/>
        <v>2.0782392868914521E-6</v>
      </c>
      <c r="AZ162" s="5">
        <f t="shared" si="211"/>
        <v>4.0681835234999882E-6</v>
      </c>
      <c r="BA162" s="5">
        <f t="shared" si="212"/>
        <v>5.3090188042885023E-6</v>
      </c>
      <c r="BB162" s="5">
        <f t="shared" si="213"/>
        <v>5.1962406258481466E-6</v>
      </c>
      <c r="BC162" s="5">
        <f t="shared" si="214"/>
        <v>4.0686865331731757E-6</v>
      </c>
      <c r="BD162" s="5">
        <f t="shared" si="215"/>
        <v>5.6466673277514388E-2</v>
      </c>
      <c r="BE162" s="5">
        <f t="shared" si="216"/>
        <v>3.211603419477408E-2</v>
      </c>
      <c r="BF162" s="5">
        <f t="shared" si="217"/>
        <v>9.1331717678029747E-3</v>
      </c>
      <c r="BG162" s="5">
        <f t="shared" si="218"/>
        <v>1.7315302388480368E-3</v>
      </c>
      <c r="BH162" s="5">
        <f t="shared" si="219"/>
        <v>2.4620666108141932E-4</v>
      </c>
      <c r="BI162" s="5">
        <f t="shared" si="220"/>
        <v>2.8006542929883356E-5</v>
      </c>
      <c r="BJ162" s="8">
        <f t="shared" si="221"/>
        <v>2.1066489516135149E-2</v>
      </c>
      <c r="BK162" s="8">
        <f t="shared" si="222"/>
        <v>5.4416255674958586E-2</v>
      </c>
      <c r="BL162" s="8">
        <f t="shared" si="223"/>
        <v>0.70958548456948156</v>
      </c>
      <c r="BM162" s="8">
        <f t="shared" si="224"/>
        <v>0.72257859915780276</v>
      </c>
      <c r="BN162" s="8">
        <f t="shared" si="225"/>
        <v>0.17540959186320254</v>
      </c>
    </row>
    <row r="163" spans="1:66" x14ac:dyDescent="0.25">
      <c r="A163" t="s">
        <v>24</v>
      </c>
      <c r="B163" t="s">
        <v>183</v>
      </c>
      <c r="C163" t="s">
        <v>185</v>
      </c>
      <c r="D163" t="s">
        <v>495</v>
      </c>
      <c r="E163">
        <f>VLOOKUP(A163,home!$A$2:$E$405,3,FALSE)</f>
        <v>1.6</v>
      </c>
      <c r="F163">
        <f>VLOOKUP(B163,home!$B$2:$E$405,3,FALSE)</f>
        <v>0.62</v>
      </c>
      <c r="G163">
        <f>VLOOKUP(C163,away!$B$2:$E$405,4,FALSE)</f>
        <v>1</v>
      </c>
      <c r="H163">
        <f>VLOOKUP(A163,away!$A$2:$E$405,3,FALSE)</f>
        <v>1.46</v>
      </c>
      <c r="I163">
        <f>VLOOKUP(C163,away!$B$2:$E$405,3,FALSE)</f>
        <v>0.87</v>
      </c>
      <c r="J163">
        <f>VLOOKUP(B163,home!$B$2:$E$405,4,FALSE)</f>
        <v>1.3</v>
      </c>
      <c r="K163" s="3">
        <f t="shared" si="170"/>
        <v>0.99199999999999999</v>
      </c>
      <c r="L163" s="3">
        <f t="shared" si="171"/>
        <v>1.65126</v>
      </c>
      <c r="M163" s="5">
        <f t="shared" si="172"/>
        <v>7.1129010605418555E-2</v>
      </c>
      <c r="N163" s="5">
        <f t="shared" si="173"/>
        <v>7.0559978520575217E-2</v>
      </c>
      <c r="O163" s="5">
        <f t="shared" si="174"/>
        <v>0.11745249005230342</v>
      </c>
      <c r="P163" s="5">
        <f t="shared" si="175"/>
        <v>0.11651287013188501</v>
      </c>
      <c r="Q163" s="5">
        <f t="shared" si="176"/>
        <v>3.4997749346205295E-2</v>
      </c>
      <c r="R163" s="5">
        <f t="shared" si="177"/>
        <v>9.6972299361883285E-2</v>
      </c>
      <c r="S163" s="5">
        <f t="shared" si="178"/>
        <v>4.771347439962615E-2</v>
      </c>
      <c r="T163" s="5">
        <f t="shared" si="179"/>
        <v>5.7790383585414946E-2</v>
      </c>
      <c r="U163" s="5">
        <f t="shared" si="180"/>
        <v>9.6196520966988233E-2</v>
      </c>
      <c r="V163" s="5">
        <f t="shared" si="181"/>
        <v>8.6841169914699656E-3</v>
      </c>
      <c r="W163" s="5">
        <f t="shared" si="182"/>
        <v>1.157258911714522E-2</v>
      </c>
      <c r="X163" s="5">
        <f t="shared" si="183"/>
        <v>1.9109353505577215E-2</v>
      </c>
      <c r="Y163" s="5">
        <f t="shared" si="184"/>
        <v>1.5777255534809718E-2</v>
      </c>
      <c r="Z163" s="5">
        <f t="shared" si="185"/>
        <v>5.3375493014767808E-2</v>
      </c>
      <c r="AA163" s="5">
        <f t="shared" si="186"/>
        <v>5.2948489070649675E-2</v>
      </c>
      <c r="AB163" s="5">
        <f t="shared" si="187"/>
        <v>2.6262450579042231E-2</v>
      </c>
      <c r="AC163" s="5">
        <f t="shared" si="188"/>
        <v>8.8906357144675108E-4</v>
      </c>
      <c r="AD163" s="5">
        <f t="shared" si="189"/>
        <v>2.8700021010520139E-3</v>
      </c>
      <c r="AE163" s="5">
        <f t="shared" si="190"/>
        <v>4.7391196693831478E-3</v>
      </c>
      <c r="AF163" s="5">
        <f t="shared" si="191"/>
        <v>3.9127593726328092E-3</v>
      </c>
      <c r="AG163" s="5">
        <f t="shared" si="192"/>
        <v>2.1536610138845514E-3</v>
      </c>
      <c r="AH163" s="5">
        <f t="shared" si="193"/>
        <v>2.2034204148891373E-2</v>
      </c>
      <c r="AI163" s="5">
        <f t="shared" si="194"/>
        <v>2.1857930515700248E-2</v>
      </c>
      <c r="AJ163" s="5">
        <f t="shared" si="195"/>
        <v>1.0841533535787319E-2</v>
      </c>
      <c r="AK163" s="5">
        <f t="shared" si="196"/>
        <v>3.5849337558336741E-3</v>
      </c>
      <c r="AL163" s="5">
        <f t="shared" si="197"/>
        <v>5.8253220483330614E-5</v>
      </c>
      <c r="AM163" s="5">
        <f t="shared" si="198"/>
        <v>5.694084168487198E-4</v>
      </c>
      <c r="AN163" s="5">
        <f t="shared" si="199"/>
        <v>9.4024134240561685E-4</v>
      </c>
      <c r="AO163" s="5">
        <f t="shared" si="200"/>
        <v>7.7629145953034956E-4</v>
      </c>
      <c r="AP163" s="5">
        <f t="shared" si="201"/>
        <v>4.2728634515469511E-4</v>
      </c>
      <c r="AQ163" s="5">
        <f t="shared" si="202"/>
        <v>1.7639021257503547E-4</v>
      </c>
      <c r="AR163" s="5">
        <f t="shared" si="203"/>
        <v>7.2768399885796741E-3</v>
      </c>
      <c r="AS163" s="5">
        <f t="shared" si="204"/>
        <v>7.2186252686710379E-3</v>
      </c>
      <c r="AT163" s="5">
        <f t="shared" si="205"/>
        <v>3.5804381332608338E-3</v>
      </c>
      <c r="AU163" s="5">
        <f t="shared" si="206"/>
        <v>1.1839315427315826E-3</v>
      </c>
      <c r="AV163" s="5">
        <f t="shared" si="207"/>
        <v>2.9361502259743244E-4</v>
      </c>
      <c r="AW163" s="5">
        <f t="shared" si="208"/>
        <v>2.6506023097906128E-6</v>
      </c>
      <c r="AX163" s="5">
        <f t="shared" si="209"/>
        <v>9.4142191585654968E-5</v>
      </c>
      <c r="AY163" s="5">
        <f t="shared" si="210"/>
        <v>1.5545323527772859E-4</v>
      </c>
      <c r="AZ163" s="5">
        <f t="shared" si="211"/>
        <v>1.2834685464235108E-4</v>
      </c>
      <c r="BA163" s="5">
        <f t="shared" si="212"/>
        <v>7.0644675732242889E-5</v>
      </c>
      <c r="BB163" s="5">
        <f t="shared" si="213"/>
        <v>2.9163181812405854E-5</v>
      </c>
      <c r="BC163" s="5">
        <f t="shared" si="214"/>
        <v>9.6311991199106571E-6</v>
      </c>
      <c r="BD163" s="5">
        <f t="shared" si="215"/>
        <v>2.0026591332570126E-3</v>
      </c>
      <c r="BE163" s="5">
        <f t="shared" si="216"/>
        <v>1.986637860190957E-3</v>
      </c>
      <c r="BF163" s="5">
        <f t="shared" si="217"/>
        <v>9.8537237865471434E-4</v>
      </c>
      <c r="BG163" s="5">
        <f t="shared" si="218"/>
        <v>3.2582979987515892E-4</v>
      </c>
      <c r="BH163" s="5">
        <f t="shared" si="219"/>
        <v>8.0805790369039405E-5</v>
      </c>
      <c r="BI163" s="5">
        <f t="shared" si="220"/>
        <v>1.6031868809217419E-5</v>
      </c>
      <c r="BJ163" s="8">
        <f t="shared" si="221"/>
        <v>0.22685985088136484</v>
      </c>
      <c r="BK163" s="8">
        <f t="shared" si="222"/>
        <v>0.24514224215560748</v>
      </c>
      <c r="BL163" s="8">
        <f t="shared" si="223"/>
        <v>0.47310163877407618</v>
      </c>
      <c r="BM163" s="8">
        <f t="shared" si="224"/>
        <v>0.49070202417457764</v>
      </c>
      <c r="BN163" s="8">
        <f t="shared" si="225"/>
        <v>0.50762439801827075</v>
      </c>
    </row>
    <row r="164" spans="1:66" x14ac:dyDescent="0.25">
      <c r="A164" t="s">
        <v>24</v>
      </c>
      <c r="B164" t="s">
        <v>292</v>
      </c>
      <c r="C164" t="s">
        <v>25</v>
      </c>
      <c r="D164" t="s">
        <v>495</v>
      </c>
      <c r="E164">
        <f>VLOOKUP(A164,home!$A$2:$E$405,3,FALSE)</f>
        <v>1.6</v>
      </c>
      <c r="F164">
        <f>VLOOKUP(B164,home!$B$2:$E$405,3,FALSE)</f>
        <v>1.44</v>
      </c>
      <c r="G164">
        <f>VLOOKUP(C164,away!$B$2:$E$405,4,FALSE)</f>
        <v>0.81</v>
      </c>
      <c r="H164">
        <f>VLOOKUP(A164,away!$A$2:$E$405,3,FALSE)</f>
        <v>1.46</v>
      </c>
      <c r="I164">
        <f>VLOOKUP(C164,away!$B$2:$E$405,3,FALSE)</f>
        <v>1.19</v>
      </c>
      <c r="J164">
        <f>VLOOKUP(B164,home!$B$2:$E$405,4,FALSE)</f>
        <v>0.89</v>
      </c>
      <c r="K164" s="3">
        <f t="shared" si="170"/>
        <v>1.8662399999999999</v>
      </c>
      <c r="L164" s="3">
        <f t="shared" si="171"/>
        <v>1.5462859999999998</v>
      </c>
      <c r="M164" s="5">
        <f t="shared" si="172"/>
        <v>3.2957843627633203E-2</v>
      </c>
      <c r="N164" s="5">
        <f t="shared" si="173"/>
        <v>6.1507246091634181E-2</v>
      </c>
      <c r="O164" s="5">
        <f t="shared" si="174"/>
        <v>5.0962252191598424E-2</v>
      </c>
      <c r="P164" s="5">
        <f t="shared" si="175"/>
        <v>9.5107793530048626E-2</v>
      </c>
      <c r="Q164" s="5">
        <f t="shared" si="176"/>
        <v>5.739364147302569E-2</v>
      </c>
      <c r="R164" s="5">
        <f t="shared" si="177"/>
        <v>3.9401108546168989E-2</v>
      </c>
      <c r="S164" s="5">
        <f t="shared" si="178"/>
        <v>6.8614109681695429E-2</v>
      </c>
      <c r="T164" s="5">
        <f t="shared" si="179"/>
        <v>8.8746984298758991E-2</v>
      </c>
      <c r="U164" s="5">
        <f t="shared" si="180"/>
        <v>7.3531924813202407E-2</v>
      </c>
      <c r="V164" s="5">
        <f t="shared" si="181"/>
        <v>2.2000281634470088E-2</v>
      </c>
      <c r="W164" s="5">
        <f t="shared" si="182"/>
        <v>3.5703436487539826E-2</v>
      </c>
      <c r="X164" s="5">
        <f t="shared" si="183"/>
        <v>5.5207723992571997E-2</v>
      </c>
      <c r="Y164" s="5">
        <f t="shared" si="184"/>
        <v>4.2683465350789096E-2</v>
      </c>
      <c r="Z164" s="5">
        <f t="shared" si="185"/>
        <v>2.0308460843140481E-2</v>
      </c>
      <c r="AA164" s="5">
        <f t="shared" si="186"/>
        <v>3.7900461963902489E-2</v>
      </c>
      <c r="AB164" s="5">
        <f t="shared" si="187"/>
        <v>3.5365679067756693E-2</v>
      </c>
      <c r="AC164" s="5">
        <f t="shared" si="188"/>
        <v>3.9679443741347962E-3</v>
      </c>
      <c r="AD164" s="5">
        <f t="shared" si="189"/>
        <v>1.6657795327626585E-2</v>
      </c>
      <c r="AE164" s="5">
        <f t="shared" si="190"/>
        <v>2.5757715705974394E-2</v>
      </c>
      <c r="AF164" s="5">
        <f t="shared" si="191"/>
        <v>1.9914397594064166E-2</v>
      </c>
      <c r="AG164" s="5">
        <f t="shared" si="192"/>
        <v>1.0264451399378365E-2</v>
      </c>
      <c r="AH164" s="5">
        <f t="shared" si="193"/>
        <v>7.8506721708240853E-3</v>
      </c>
      <c r="AI164" s="5">
        <f t="shared" si="194"/>
        <v>1.465123843207874E-2</v>
      </c>
      <c r="AJ164" s="5">
        <f t="shared" si="195"/>
        <v>1.3671363605741315E-2</v>
      </c>
      <c r="AK164" s="5">
        <f t="shared" si="196"/>
        <v>8.5046818718595586E-3</v>
      </c>
      <c r="AL164" s="5">
        <f t="shared" si="197"/>
        <v>4.5801835646494413E-4</v>
      </c>
      <c r="AM164" s="5">
        <f t="shared" si="198"/>
        <v>6.2174887904459632E-3</v>
      </c>
      <c r="AN164" s="5">
        <f t="shared" si="199"/>
        <v>9.6140158718235249E-3</v>
      </c>
      <c r="AO164" s="5">
        <f t="shared" si="200"/>
        <v>7.4330090731892567E-3</v>
      </c>
      <c r="AP164" s="5">
        <f t="shared" si="201"/>
        <v>3.8311859559151738E-3</v>
      </c>
      <c r="AQ164" s="5">
        <f t="shared" si="202"/>
        <v>1.4810273017570633E-3</v>
      </c>
      <c r="AR164" s="5">
        <f t="shared" si="203"/>
        <v>2.4278768936669762E-3</v>
      </c>
      <c r="AS164" s="5">
        <f t="shared" si="204"/>
        <v>4.531000974037057E-3</v>
      </c>
      <c r="AT164" s="5">
        <f t="shared" si="205"/>
        <v>4.227967628893459E-3</v>
      </c>
      <c r="AU164" s="5">
        <f t="shared" si="206"/>
        <v>2.6301341025820437E-3</v>
      </c>
      <c r="AV164" s="5">
        <f t="shared" si="207"/>
        <v>1.2271153669006784E-3</v>
      </c>
      <c r="AW164" s="5">
        <f t="shared" si="208"/>
        <v>3.6714506982351934E-5</v>
      </c>
      <c r="AX164" s="5">
        <f t="shared" si="209"/>
        <v>1.9338877133803132E-3</v>
      </c>
      <c r="AY164" s="5">
        <f t="shared" si="210"/>
        <v>2.9903434967719902E-3</v>
      </c>
      <c r="AZ164" s="5">
        <f t="shared" si="211"/>
        <v>2.3119631421247874E-3</v>
      </c>
      <c r="BA164" s="5">
        <f t="shared" si="212"/>
        <v>1.1916520797278561E-3</v>
      </c>
      <c r="BB164" s="5">
        <f t="shared" si="213"/>
        <v>4.6065873193851719E-4</v>
      </c>
      <c r="BC164" s="5">
        <f t="shared" si="214"/>
        <v>1.4246202959485629E-4</v>
      </c>
      <c r="BD164" s="5">
        <f t="shared" si="215"/>
        <v>6.2569867506678811E-4</v>
      </c>
      <c r="BE164" s="5">
        <f t="shared" si="216"/>
        <v>1.1677038953566425E-3</v>
      </c>
      <c r="BF164" s="5">
        <f t="shared" si="217"/>
        <v>1.0896078588351903E-3</v>
      </c>
      <c r="BG164" s="5">
        <f t="shared" si="218"/>
        <v>6.778232568241953E-4</v>
      </c>
      <c r="BH164" s="5">
        <f t="shared" si="219"/>
        <v>3.1624521870389662E-4</v>
      </c>
      <c r="BI164" s="5">
        <f t="shared" si="220"/>
        <v>1.1803789539079193E-4</v>
      </c>
      <c r="BJ164" s="8">
        <f t="shared" si="221"/>
        <v>0.45144455190803268</v>
      </c>
      <c r="BK164" s="8">
        <f t="shared" si="222"/>
        <v>0.22609633470121909</v>
      </c>
      <c r="BL164" s="8">
        <f t="shared" si="223"/>
        <v>0.30087859442939041</v>
      </c>
      <c r="BM164" s="8">
        <f t="shared" si="224"/>
        <v>0.65844442743188381</v>
      </c>
      <c r="BN164" s="8">
        <f t="shared" si="225"/>
        <v>0.33732988546010911</v>
      </c>
    </row>
    <row r="165" spans="1:66" x14ac:dyDescent="0.25">
      <c r="A165" t="s">
        <v>24</v>
      </c>
      <c r="B165" t="s">
        <v>326</v>
      </c>
      <c r="C165" t="s">
        <v>290</v>
      </c>
      <c r="D165" t="s">
        <v>495</v>
      </c>
      <c r="E165">
        <f>VLOOKUP(A165,home!$A$2:$E$405,3,FALSE)</f>
        <v>1.6</v>
      </c>
      <c r="F165">
        <f>VLOOKUP(B165,home!$B$2:$E$405,3,FALSE)</f>
        <v>0.81</v>
      </c>
      <c r="G165">
        <f>VLOOKUP(C165,away!$B$2:$E$405,4,FALSE)</f>
        <v>1.02</v>
      </c>
      <c r="H165">
        <f>VLOOKUP(A165,away!$A$2:$E$405,3,FALSE)</f>
        <v>1.46</v>
      </c>
      <c r="I165">
        <f>VLOOKUP(C165,away!$B$2:$E$405,3,FALSE)</f>
        <v>1.1399999999999999</v>
      </c>
      <c r="J165">
        <f>VLOOKUP(B165,home!$B$2:$E$405,4,FALSE)</f>
        <v>1.3</v>
      </c>
      <c r="K165" s="3">
        <f t="shared" si="170"/>
        <v>1.3219200000000002</v>
      </c>
      <c r="L165" s="3">
        <f t="shared" si="171"/>
        <v>2.1637200000000001</v>
      </c>
      <c r="M165" s="5">
        <f t="shared" si="172"/>
        <v>3.0634146300361598E-2</v>
      </c>
      <c r="N165" s="5">
        <f t="shared" si="173"/>
        <v>4.0495890677374004E-2</v>
      </c>
      <c r="O165" s="5">
        <f t="shared" si="174"/>
        <v>6.6283715033018387E-2</v>
      </c>
      <c r="P165" s="5">
        <f t="shared" si="175"/>
        <v>8.762176857644767E-2</v>
      </c>
      <c r="Q165" s="5">
        <f t="shared" si="176"/>
        <v>2.6766163902117137E-2</v>
      </c>
      <c r="R165" s="5">
        <f t="shared" si="177"/>
        <v>7.1709699945621305E-2</v>
      </c>
      <c r="S165" s="5">
        <f t="shared" si="178"/>
        <v>6.2655363831486441E-2</v>
      </c>
      <c r="T165" s="5">
        <f t="shared" si="179"/>
        <v>5.7914484158288891E-2</v>
      </c>
      <c r="U165" s="5">
        <f t="shared" si="180"/>
        <v>9.4794486552115712E-2</v>
      </c>
      <c r="V165" s="5">
        <f t="shared" si="181"/>
        <v>1.9912325343271649E-2</v>
      </c>
      <c r="W165" s="5">
        <f t="shared" si="182"/>
        <v>1.1794242461828894E-2</v>
      </c>
      <c r="X165" s="5">
        <f t="shared" si="183"/>
        <v>2.5519438299508413E-2</v>
      </c>
      <c r="Y165" s="5">
        <f t="shared" si="184"/>
        <v>2.7608459518706177E-2</v>
      </c>
      <c r="Z165" s="5">
        <f t="shared" si="185"/>
        <v>5.1719903988779917E-2</v>
      </c>
      <c r="AA165" s="5">
        <f t="shared" si="186"/>
        <v>6.8369575480847947E-2</v>
      </c>
      <c r="AB165" s="5">
        <f t="shared" si="187"/>
        <v>4.5189554609821284E-2</v>
      </c>
      <c r="AC165" s="5">
        <f t="shared" si="188"/>
        <v>3.5596576324098688E-3</v>
      </c>
      <c r="AD165" s="5">
        <f t="shared" si="189"/>
        <v>3.8977612487852138E-3</v>
      </c>
      <c r="AE165" s="5">
        <f t="shared" si="190"/>
        <v>8.4336639692215425E-3</v>
      </c>
      <c r="AF165" s="5">
        <f t="shared" si="191"/>
        <v>9.1240437017420205E-3</v>
      </c>
      <c r="AG165" s="5">
        <f t="shared" si="192"/>
        <v>6.5806252794444161E-3</v>
      </c>
      <c r="AH165" s="5">
        <f t="shared" si="193"/>
        <v>2.7976847664650726E-2</v>
      </c>
      <c r="AI165" s="5">
        <f t="shared" si="194"/>
        <v>3.6983154464855089E-2</v>
      </c>
      <c r="AJ165" s="5">
        <f t="shared" si="195"/>
        <v>2.4444385775090633E-2</v>
      </c>
      <c r="AK165" s="5">
        <f t="shared" si="196"/>
        <v>1.0771174147935936E-2</v>
      </c>
      <c r="AL165" s="5">
        <f t="shared" si="197"/>
        <v>4.0726252883988007E-4</v>
      </c>
      <c r="AM165" s="5">
        <f t="shared" si="198"/>
        <v>1.0305057099988296E-3</v>
      </c>
      <c r="AN165" s="5">
        <f t="shared" si="199"/>
        <v>2.2297258148386676E-3</v>
      </c>
      <c r="AO165" s="5">
        <f t="shared" si="200"/>
        <v>2.4122511700413619E-3</v>
      </c>
      <c r="AP165" s="5">
        <f t="shared" si="201"/>
        <v>1.7398120338806319E-3</v>
      </c>
      <c r="AQ165" s="5">
        <f t="shared" si="202"/>
        <v>9.4111652348705045E-4</v>
      </c>
      <c r="AR165" s="5">
        <f t="shared" si="203"/>
        <v>1.210681296579161E-2</v>
      </c>
      <c r="AS165" s="5">
        <f t="shared" si="204"/>
        <v>1.6004238195739245E-2</v>
      </c>
      <c r="AT165" s="5">
        <f t="shared" si="205"/>
        <v>1.0578161277855817E-2</v>
      </c>
      <c r="AU165" s="5">
        <f t="shared" si="206"/>
        <v>4.6611609854743871E-3</v>
      </c>
      <c r="AV165" s="5">
        <f t="shared" si="207"/>
        <v>1.5404204824795759E-3</v>
      </c>
      <c r="AW165" s="5">
        <f t="shared" si="208"/>
        <v>3.2357740337260344E-5</v>
      </c>
      <c r="AX165" s="5">
        <f t="shared" si="209"/>
        <v>2.2704101802694193E-4</v>
      </c>
      <c r="AY165" s="5">
        <f t="shared" si="210"/>
        <v>4.9125319152525473E-4</v>
      </c>
      <c r="AZ165" s="5">
        <f t="shared" si="211"/>
        <v>5.3146717778351229E-4</v>
      </c>
      <c r="BA165" s="5">
        <f t="shared" si="212"/>
        <v>3.8331538730458045E-4</v>
      </c>
      <c r="BB165" s="5">
        <f t="shared" si="213"/>
        <v>2.0734679245466676E-4</v>
      </c>
      <c r="BC165" s="5">
        <f t="shared" si="214"/>
        <v>8.972808035400228E-5</v>
      </c>
      <c r="BD165" s="5">
        <f t="shared" si="215"/>
        <v>4.3659588917237761E-3</v>
      </c>
      <c r="BE165" s="5">
        <f t="shared" si="216"/>
        <v>5.7714483781474944E-3</v>
      </c>
      <c r="BF165" s="5">
        <f t="shared" si="217"/>
        <v>3.8146965200203699E-3</v>
      </c>
      <c r="BG165" s="5">
        <f t="shared" si="218"/>
        <v>1.6809078745817756E-3</v>
      </c>
      <c r="BH165" s="5">
        <f t="shared" si="219"/>
        <v>5.5550643439178534E-4</v>
      </c>
      <c r="BI165" s="5">
        <f t="shared" si="220"/>
        <v>1.4686701315023772E-4</v>
      </c>
      <c r="BJ165" s="8">
        <f t="shared" si="221"/>
        <v>0.22841833611671222</v>
      </c>
      <c r="BK165" s="8">
        <f t="shared" si="222"/>
        <v>0.20528177740434236</v>
      </c>
      <c r="BL165" s="8">
        <f t="shared" si="223"/>
        <v>0.5077487726933132</v>
      </c>
      <c r="BM165" s="8">
        <f t="shared" si="224"/>
        <v>0.66919851031701971</v>
      </c>
      <c r="BN165" s="8">
        <f t="shared" si="225"/>
        <v>0.3235113844349401</v>
      </c>
    </row>
    <row r="166" spans="1:66" x14ac:dyDescent="0.25">
      <c r="A166" t="s">
        <v>24</v>
      </c>
      <c r="B166" t="s">
        <v>288</v>
      </c>
      <c r="C166" t="s">
        <v>293</v>
      </c>
      <c r="D166" t="s">
        <v>495</v>
      </c>
      <c r="E166">
        <f>VLOOKUP(A166,home!$A$2:$E$405,3,FALSE)</f>
        <v>1.6</v>
      </c>
      <c r="F166">
        <f>VLOOKUP(B166,home!$B$2:$E$405,3,FALSE)</f>
        <v>0.81</v>
      </c>
      <c r="G166">
        <f>VLOOKUP(C166,away!$B$2:$E$405,4,FALSE)</f>
        <v>0.87</v>
      </c>
      <c r="H166">
        <f>VLOOKUP(A166,away!$A$2:$E$405,3,FALSE)</f>
        <v>1.46</v>
      </c>
      <c r="I166">
        <f>VLOOKUP(C166,away!$B$2:$E$405,3,FALSE)</f>
        <v>0.5</v>
      </c>
      <c r="J166">
        <f>VLOOKUP(B166,home!$B$2:$E$405,4,FALSE)</f>
        <v>1.37</v>
      </c>
      <c r="K166" s="3">
        <f t="shared" si="170"/>
        <v>1.1275200000000003</v>
      </c>
      <c r="L166" s="3">
        <f t="shared" si="171"/>
        <v>1.0001</v>
      </c>
      <c r="M166" s="5">
        <f t="shared" si="172"/>
        <v>0.11912046344993392</v>
      </c>
      <c r="N166" s="5">
        <f t="shared" si="173"/>
        <v>0.13431070494906955</v>
      </c>
      <c r="O166" s="5">
        <f t="shared" si="174"/>
        <v>0.11913237549627892</v>
      </c>
      <c r="P166" s="5">
        <f t="shared" si="175"/>
        <v>0.13432413601956444</v>
      </c>
      <c r="Q166" s="5">
        <f t="shared" si="176"/>
        <v>7.5719003022087478E-2</v>
      </c>
      <c r="R166" s="5">
        <f t="shared" si="177"/>
        <v>5.9572144366914263E-2</v>
      </c>
      <c r="S166" s="5">
        <f t="shared" si="178"/>
        <v>3.7867073789940961E-2</v>
      </c>
      <c r="T166" s="5">
        <f t="shared" si="179"/>
        <v>7.5726574922389697E-2</v>
      </c>
      <c r="U166" s="5">
        <f t="shared" si="180"/>
        <v>6.7168784216583191E-2</v>
      </c>
      <c r="V166" s="5">
        <f t="shared" si="181"/>
        <v>4.7444614031042455E-3</v>
      </c>
      <c r="W166" s="5">
        <f t="shared" si="182"/>
        <v>2.8458230095821366E-2</v>
      </c>
      <c r="X166" s="5">
        <f t="shared" si="183"/>
        <v>2.8461075918830948E-2</v>
      </c>
      <c r="Y166" s="5">
        <f t="shared" si="184"/>
        <v>1.4231961013211412E-2</v>
      </c>
      <c r="Z166" s="5">
        <f t="shared" si="185"/>
        <v>1.9859367193783655E-2</v>
      </c>
      <c r="AA166" s="5">
        <f t="shared" si="186"/>
        <v>2.2391833698334952E-2</v>
      </c>
      <c r="AB166" s="5">
        <f t="shared" si="187"/>
        <v>1.2623620165773319E-2</v>
      </c>
      <c r="AC166" s="5">
        <f t="shared" si="188"/>
        <v>3.3437562929626395E-4</v>
      </c>
      <c r="AD166" s="5">
        <f t="shared" si="189"/>
        <v>8.0218058994101296E-3</v>
      </c>
      <c r="AE166" s="5">
        <f t="shared" si="190"/>
        <v>8.0226080800000713E-3</v>
      </c>
      <c r="AF166" s="5">
        <f t="shared" si="191"/>
        <v>4.0117051704040346E-3</v>
      </c>
      <c r="AG166" s="5">
        <f t="shared" si="192"/>
        <v>1.3373687803070252E-3</v>
      </c>
      <c r="AH166" s="5">
        <f t="shared" si="193"/>
        <v>4.9653382826257576E-3</v>
      </c>
      <c r="AI166" s="5">
        <f t="shared" si="194"/>
        <v>5.5985182204261958E-3</v>
      </c>
      <c r="AJ166" s="5">
        <f t="shared" si="195"/>
        <v>3.1562206319474739E-3</v>
      </c>
      <c r="AK166" s="5">
        <f t="shared" si="196"/>
        <v>1.1862339623111388E-3</v>
      </c>
      <c r="AL166" s="5">
        <f t="shared" si="197"/>
        <v>1.5082116442603121E-5</v>
      </c>
      <c r="AM166" s="5">
        <f t="shared" si="198"/>
        <v>1.808949317540582E-3</v>
      </c>
      <c r="AN166" s="5">
        <f t="shared" si="199"/>
        <v>1.8091302124723361E-3</v>
      </c>
      <c r="AO166" s="5">
        <f t="shared" si="200"/>
        <v>9.0465556274679142E-4</v>
      </c>
      <c r="AP166" s="5">
        <f t="shared" si="201"/>
        <v>3.0158200943435542E-4</v>
      </c>
      <c r="AQ166" s="5">
        <f t="shared" si="202"/>
        <v>7.54030419088247E-5</v>
      </c>
      <c r="AR166" s="5">
        <f t="shared" si="203"/>
        <v>9.931669632908043E-4</v>
      </c>
      <c r="AS166" s="5">
        <f t="shared" si="204"/>
        <v>1.119815614449648E-3</v>
      </c>
      <c r="AT166" s="5">
        <f t="shared" si="205"/>
        <v>6.3130725080213384E-4</v>
      </c>
      <c r="AU166" s="5">
        <f t="shared" si="206"/>
        <v>2.3727051714147405E-4</v>
      </c>
      <c r="AV166" s="5">
        <f t="shared" si="207"/>
        <v>6.6881813371838725E-5</v>
      </c>
      <c r="AW166" s="5">
        <f t="shared" si="208"/>
        <v>4.7241912417102796E-7</v>
      </c>
      <c r="AX166" s="5">
        <f t="shared" si="209"/>
        <v>3.3993775575222627E-4</v>
      </c>
      <c r="AY166" s="5">
        <f t="shared" si="210"/>
        <v>3.3997174952780153E-4</v>
      </c>
      <c r="AZ166" s="5">
        <f t="shared" si="211"/>
        <v>1.7000287335137713E-4</v>
      </c>
      <c r="BA166" s="5">
        <f t="shared" si="212"/>
        <v>5.6673291212904097E-5</v>
      </c>
      <c r="BB166" s="5">
        <f t="shared" si="213"/>
        <v>1.4169739635506344E-5</v>
      </c>
      <c r="BC166" s="5">
        <f t="shared" si="214"/>
        <v>2.8342313218939797E-6</v>
      </c>
      <c r="BD166" s="5">
        <f t="shared" si="215"/>
        <v>1.6554437999785547E-4</v>
      </c>
      <c r="BE166" s="5">
        <f t="shared" si="216"/>
        <v>1.8665459933518206E-4</v>
      </c>
      <c r="BF166" s="5">
        <f t="shared" si="217"/>
        <v>1.0522839692120229E-4</v>
      </c>
      <c r="BG166" s="5">
        <f t="shared" si="218"/>
        <v>3.9549040698864679E-5</v>
      </c>
      <c r="BH166" s="5">
        <f t="shared" si="219"/>
        <v>1.114808359219598E-5</v>
      </c>
      <c r="BI166" s="5">
        <f t="shared" si="220"/>
        <v>2.5139374423745625E-6</v>
      </c>
      <c r="BJ166" s="8">
        <f t="shared" si="221"/>
        <v>0.38412434763643644</v>
      </c>
      <c r="BK166" s="8">
        <f t="shared" si="222"/>
        <v>0.29674556415781028</v>
      </c>
      <c r="BL166" s="8">
        <f t="shared" si="223"/>
        <v>0.29935414963823875</v>
      </c>
      <c r="BM166" s="8">
        <f t="shared" si="224"/>
        <v>0.35756510199201691</v>
      </c>
      <c r="BN166" s="8">
        <f t="shared" si="225"/>
        <v>0.64217882730384857</v>
      </c>
    </row>
    <row r="167" spans="1:66" x14ac:dyDescent="0.25">
      <c r="A167" t="s">
        <v>24</v>
      </c>
      <c r="B167" t="s">
        <v>286</v>
      </c>
      <c r="C167" t="s">
        <v>291</v>
      </c>
      <c r="D167" t="s">
        <v>495</v>
      </c>
      <c r="E167">
        <f>VLOOKUP(A167,home!$A$2:$E$405,3,FALSE)</f>
        <v>1.6</v>
      </c>
      <c r="F167">
        <f>VLOOKUP(B167,home!$B$2:$E$405,3,FALSE)</f>
        <v>1.69</v>
      </c>
      <c r="G167">
        <f>VLOOKUP(C167,away!$B$2:$E$405,4,FALSE)</f>
        <v>1.44</v>
      </c>
      <c r="H167">
        <f>VLOOKUP(A167,away!$A$2:$E$405,3,FALSE)</f>
        <v>1.46</v>
      </c>
      <c r="I167">
        <f>VLOOKUP(C167,away!$B$2:$E$405,3,FALSE)</f>
        <v>0.69</v>
      </c>
      <c r="J167">
        <f>VLOOKUP(B167,home!$B$2:$E$405,4,FALSE)</f>
        <v>0.68</v>
      </c>
      <c r="K167" s="3">
        <f t="shared" si="170"/>
        <v>3.8937600000000003</v>
      </c>
      <c r="L167" s="3">
        <f t="shared" si="171"/>
        <v>0.68503199999999997</v>
      </c>
      <c r="M167" s="5">
        <f t="shared" si="172"/>
        <v>1.0267291696444351E-2</v>
      </c>
      <c r="N167" s="5">
        <f t="shared" si="173"/>
        <v>3.9978369715947162E-2</v>
      </c>
      <c r="O167" s="5">
        <f t="shared" si="174"/>
        <v>7.0334233653986675E-3</v>
      </c>
      <c r="P167" s="5">
        <f t="shared" si="175"/>
        <v>2.7386462563254717E-2</v>
      </c>
      <c r="Q167" s="5">
        <f t="shared" si="176"/>
        <v>7.7833088432583228E-2</v>
      </c>
      <c r="R167" s="5">
        <f t="shared" si="177"/>
        <v>2.4090600374228896E-3</v>
      </c>
      <c r="S167" s="5">
        <f t="shared" si="178"/>
        <v>1.8262321601038415E-2</v>
      </c>
      <c r="T167" s="5">
        <f t="shared" si="179"/>
        <v>5.3318156235149357E-2</v>
      </c>
      <c r="U167" s="5">
        <f t="shared" si="180"/>
        <v>9.3803016113157521E-3</v>
      </c>
      <c r="V167" s="5">
        <f t="shared" si="181"/>
        <v>5.4124452423153424E-3</v>
      </c>
      <c r="W167" s="5">
        <f t="shared" si="182"/>
        <v>0.10102112213841845</v>
      </c>
      <c r="X167" s="5">
        <f t="shared" si="183"/>
        <v>6.9202701340725065E-2</v>
      </c>
      <c r="Y167" s="5">
        <f t="shared" si="184"/>
        <v>2.3703032452419785E-2</v>
      </c>
      <c r="Z167" s="5">
        <f t="shared" si="185"/>
        <v>5.5009440518529221E-4</v>
      </c>
      <c r="AA167" s="5">
        <f t="shared" si="186"/>
        <v>2.1419355911342836E-3</v>
      </c>
      <c r="AB167" s="5">
        <f t="shared" si="187"/>
        <v>4.1700915636675153E-3</v>
      </c>
      <c r="AC167" s="5">
        <f t="shared" si="188"/>
        <v>9.0230543133192856E-4</v>
      </c>
      <c r="AD167" s="5">
        <f t="shared" si="189"/>
        <v>9.8338001134422065E-2</v>
      </c>
      <c r="AE167" s="5">
        <f t="shared" si="190"/>
        <v>6.736467759311543E-2</v>
      </c>
      <c r="AF167" s="5">
        <f t="shared" si="191"/>
        <v>2.3073479910483516E-2</v>
      </c>
      <c r="AG167" s="5">
        <f t="shared" si="192"/>
        <v>5.268690696679448E-3</v>
      </c>
      <c r="AH167" s="5">
        <f t="shared" si="193"/>
        <v>9.4208067643222746E-5</v>
      </c>
      <c r="AI167" s="5">
        <f t="shared" si="194"/>
        <v>3.6682360546647503E-4</v>
      </c>
      <c r="AJ167" s="5">
        <f t="shared" si="195"/>
        <v>7.1416154101057114E-4</v>
      </c>
      <c r="AK167" s="5">
        <f t="shared" si="196"/>
        <v>9.2692454730844062E-4</v>
      </c>
      <c r="AL167" s="5">
        <f t="shared" si="197"/>
        <v>9.62705829205218E-5</v>
      </c>
      <c r="AM167" s="5">
        <f t="shared" si="198"/>
        <v>7.6580915059433458E-2</v>
      </c>
      <c r="AN167" s="5">
        <f t="shared" si="199"/>
        <v>5.2460377404993826E-2</v>
      </c>
      <c r="AO167" s="5">
        <f t="shared" si="200"/>
        <v>1.7968518627248863E-2</v>
      </c>
      <c r="AP167" s="5">
        <f t="shared" si="201"/>
        <v>4.103003417420514E-3</v>
      </c>
      <c r="AQ167" s="5">
        <f t="shared" si="202"/>
        <v>7.026721592606021E-4</v>
      </c>
      <c r="AR167" s="5">
        <f t="shared" si="203"/>
        <v>1.2907108198754439E-5</v>
      </c>
      <c r="AS167" s="5">
        <f t="shared" si="204"/>
        <v>5.0257181619982092E-5</v>
      </c>
      <c r="AT167" s="5">
        <f t="shared" si="205"/>
        <v>9.7844701752310755E-5</v>
      </c>
      <c r="AU167" s="5">
        <f t="shared" si="206"/>
        <v>1.269945952983592E-4</v>
      </c>
      <c r="AV167" s="5">
        <f t="shared" si="207"/>
        <v>1.236216188472348E-4</v>
      </c>
      <c r="AW167" s="5">
        <f t="shared" si="208"/>
        <v>7.1329821843882459E-6</v>
      </c>
      <c r="AX167" s="5">
        <f t="shared" si="209"/>
        <v>4.9697950636969947E-2</v>
      </c>
      <c r="AY167" s="5">
        <f t="shared" si="210"/>
        <v>3.4044686520744799E-2</v>
      </c>
      <c r="AZ167" s="5">
        <f t="shared" si="211"/>
        <v>1.1660849848339424E-2</v>
      </c>
      <c r="BA167" s="5">
        <f t="shared" si="212"/>
        <v>2.6626850977692169E-3</v>
      </c>
      <c r="BB167" s="5">
        <f t="shared" si="213"/>
        <v>4.5600612447376041E-4</v>
      </c>
      <c r="BC167" s="5">
        <f t="shared" si="214"/>
        <v>6.2475757492101841E-5</v>
      </c>
      <c r="BD167" s="5">
        <f t="shared" si="215"/>
        <v>1.4736303572681908E-6</v>
      </c>
      <c r="BE167" s="5">
        <f t="shared" si="216"/>
        <v>5.7379629399165907E-6</v>
      </c>
      <c r="BF167" s="5">
        <f t="shared" si="217"/>
        <v>1.1171125288464816E-5</v>
      </c>
      <c r="BG167" s="5">
        <f t="shared" si="218"/>
        <v>1.4499226934404256E-5</v>
      </c>
      <c r="BH167" s="5">
        <f t="shared" si="219"/>
        <v>1.4114127467026481E-5</v>
      </c>
      <c r="BI167" s="5">
        <f t="shared" si="220"/>
        <v>1.0991404993201808E-5</v>
      </c>
      <c r="BJ167" s="8">
        <f t="shared" si="221"/>
        <v>0.80950146030408987</v>
      </c>
      <c r="BK167" s="8">
        <f t="shared" si="222"/>
        <v>9.6371783638050074E-2</v>
      </c>
      <c r="BL167" s="8">
        <f t="shared" si="223"/>
        <v>2.7706542614064741E-2</v>
      </c>
      <c r="BM167" s="8">
        <f t="shared" si="224"/>
        <v>0.73518463161177849</v>
      </c>
      <c r="BN167" s="8">
        <f t="shared" si="225"/>
        <v>0.164907695811051</v>
      </c>
    </row>
    <row r="168" spans="1:66" x14ac:dyDescent="0.25">
      <c r="A168" t="s">
        <v>24</v>
      </c>
      <c r="B168" t="s">
        <v>26</v>
      </c>
      <c r="C168" t="s">
        <v>181</v>
      </c>
      <c r="D168" t="s">
        <v>495</v>
      </c>
      <c r="E168">
        <f>VLOOKUP(A168,home!$A$2:$E$405,3,FALSE)</f>
        <v>1.6</v>
      </c>
      <c r="F168">
        <f>VLOOKUP(B168,home!$B$2:$E$405,3,FALSE)</f>
        <v>1.59</v>
      </c>
      <c r="G168">
        <f>VLOOKUP(C168,away!$B$2:$E$405,4,FALSE)</f>
        <v>0.69</v>
      </c>
      <c r="H168">
        <f>VLOOKUP(A168,away!$A$2:$E$405,3,FALSE)</f>
        <v>1.46</v>
      </c>
      <c r="I168">
        <f>VLOOKUP(C168,away!$B$2:$E$405,3,FALSE)</f>
        <v>0.69</v>
      </c>
      <c r="J168">
        <f>VLOOKUP(B168,home!$B$2:$E$405,4,FALSE)</f>
        <v>0.81</v>
      </c>
      <c r="K168" s="3">
        <f t="shared" si="170"/>
        <v>1.7553600000000003</v>
      </c>
      <c r="L168" s="3">
        <f t="shared" si="171"/>
        <v>0.81599399999999989</v>
      </c>
      <c r="M168" s="5">
        <f t="shared" si="172"/>
        <v>7.6431986420674072E-2</v>
      </c>
      <c r="N168" s="5">
        <f t="shared" si="173"/>
        <v>0.13416565168339445</v>
      </c>
      <c r="O168" s="5">
        <f t="shared" si="174"/>
        <v>6.2368042327351506E-2</v>
      </c>
      <c r="P168" s="5">
        <f t="shared" si="175"/>
        <v>0.10947836677973975</v>
      </c>
      <c r="Q168" s="5">
        <f t="shared" si="176"/>
        <v>0.11775450916948169</v>
      </c>
      <c r="R168" s="5">
        <f t="shared" si="177"/>
        <v>2.5445974165432424E-2</v>
      </c>
      <c r="S168" s="5">
        <f t="shared" si="178"/>
        <v>3.9203196704819865E-2</v>
      </c>
      <c r="T168" s="5">
        <f t="shared" si="179"/>
        <v>9.6086972955242017E-2</v>
      </c>
      <c r="U168" s="5">
        <f t="shared" si="180"/>
        <v>4.4666845211033472E-2</v>
      </c>
      <c r="V168" s="5">
        <f t="shared" si="181"/>
        <v>6.2392463748624722E-3</v>
      </c>
      <c r="W168" s="5">
        <f t="shared" si="182"/>
        <v>6.8900518405247135E-2</v>
      </c>
      <c r="X168" s="5">
        <f t="shared" si="183"/>
        <v>5.622240961557122E-2</v>
      </c>
      <c r="Y168" s="5">
        <f t="shared" si="184"/>
        <v>2.2938574455924204E-2</v>
      </c>
      <c r="Z168" s="5">
        <f t="shared" si="185"/>
        <v>6.9212540810492888E-3</v>
      </c>
      <c r="AA168" s="5">
        <f t="shared" si="186"/>
        <v>1.2149292563710681E-2</v>
      </c>
      <c r="AB168" s="5">
        <f t="shared" si="187"/>
        <v>1.0663191097317594E-2</v>
      </c>
      <c r="AC168" s="5">
        <f t="shared" si="188"/>
        <v>5.5855419229918922E-4</v>
      </c>
      <c r="AD168" s="5">
        <f t="shared" si="189"/>
        <v>3.0236303496958661E-2</v>
      </c>
      <c r="AE168" s="5">
        <f t="shared" si="190"/>
        <v>2.4672642235697279E-2</v>
      </c>
      <c r="AF168" s="5">
        <f t="shared" si="191"/>
        <v>1.0066364014237781E-2</v>
      </c>
      <c r="AG168" s="5">
        <f t="shared" si="192"/>
        <v>2.7380308791446479E-3</v>
      </c>
      <c r="AH168" s="5">
        <f t="shared" si="193"/>
        <v>1.4119254506529328E-3</v>
      </c>
      <c r="AI168" s="5">
        <f t="shared" si="194"/>
        <v>2.4784374590581327E-3</v>
      </c>
      <c r="AJ168" s="5">
        <f t="shared" si="195"/>
        <v>2.1752749890661424E-3</v>
      </c>
      <c r="AK168" s="5">
        <f t="shared" si="196"/>
        <v>1.2727969016023816E-3</v>
      </c>
      <c r="AL168" s="5">
        <f t="shared" si="197"/>
        <v>3.2002099432209221E-5</v>
      </c>
      <c r="AM168" s="5">
        <f t="shared" si="198"/>
        <v>1.0615119541284267E-2</v>
      </c>
      <c r="AN168" s="5">
        <f t="shared" si="199"/>
        <v>8.661873854970711E-3</v>
      </c>
      <c r="AO168" s="5">
        <f t="shared" si="200"/>
        <v>3.5340185472064844E-3</v>
      </c>
      <c r="AP168" s="5">
        <f t="shared" si="201"/>
        <v>9.6124597680306942E-4</v>
      </c>
      <c r="AQ168" s="5">
        <f t="shared" si="202"/>
        <v>1.9609273739886086E-4</v>
      </c>
      <c r="AR168" s="5">
        <f t="shared" si="203"/>
        <v>2.3042453923601789E-4</v>
      </c>
      <c r="AS168" s="5">
        <f t="shared" si="204"/>
        <v>4.0447801919333643E-4</v>
      </c>
      <c r="AT168" s="5">
        <f t="shared" si="205"/>
        <v>3.5500226788560762E-4</v>
      </c>
      <c r="AU168" s="5">
        <f t="shared" si="206"/>
        <v>2.0771892698522677E-4</v>
      </c>
      <c r="AV168" s="5">
        <f t="shared" si="207"/>
        <v>9.1155373918196946E-5</v>
      </c>
      <c r="AW168" s="5">
        <f t="shared" si="208"/>
        <v>1.2732952900104388E-6</v>
      </c>
      <c r="AX168" s="5">
        <f t="shared" si="209"/>
        <v>3.1055593729981241E-3</v>
      </c>
      <c r="AY168" s="5">
        <f t="shared" si="210"/>
        <v>2.534117815010231E-3</v>
      </c>
      <c r="AZ168" s="5">
        <f t="shared" si="211"/>
        <v>1.0339124661707289E-3</v>
      </c>
      <c r="BA168" s="5">
        <f t="shared" si="212"/>
        <v>2.8122212297350592E-4</v>
      </c>
      <c r="BB168" s="5">
        <f t="shared" si="213"/>
        <v>5.7368891253410724E-5</v>
      </c>
      <c r="BC168" s="5">
        <f t="shared" si="214"/>
        <v>9.3625342098871277E-6</v>
      </c>
      <c r="BD168" s="5">
        <f t="shared" si="215"/>
        <v>3.1337506911559178E-5</v>
      </c>
      <c r="BE168" s="5">
        <f t="shared" si="216"/>
        <v>5.5008606132274532E-5</v>
      </c>
      <c r="BF168" s="5">
        <f t="shared" si="217"/>
        <v>4.8279953430174725E-5</v>
      </c>
      <c r="BG168" s="5">
        <f t="shared" si="218"/>
        <v>2.8249566351063842E-5</v>
      </c>
      <c r="BH168" s="5">
        <f t="shared" si="219"/>
        <v>1.2397039697500859E-5</v>
      </c>
      <c r="BI168" s="5">
        <f t="shared" si="220"/>
        <v>4.3522535206810193E-6</v>
      </c>
      <c r="BJ168" s="8">
        <f t="shared" si="221"/>
        <v>0.59477187077117832</v>
      </c>
      <c r="BK168" s="8">
        <f t="shared" si="222"/>
        <v>0.23447747038683781</v>
      </c>
      <c r="BL168" s="8">
        <f t="shared" si="223"/>
        <v>0.16410018421848685</v>
      </c>
      <c r="BM168" s="8">
        <f t="shared" si="224"/>
        <v>0.47209340439175812</v>
      </c>
      <c r="BN168" s="8">
        <f t="shared" si="225"/>
        <v>0.52564453054607385</v>
      </c>
    </row>
    <row r="169" spans="1:66" x14ac:dyDescent="0.25">
      <c r="A169" t="s">
        <v>27</v>
      </c>
      <c r="B169" t="s">
        <v>28</v>
      </c>
      <c r="C169" t="s">
        <v>296</v>
      </c>
      <c r="D169" t="s">
        <v>495</v>
      </c>
      <c r="E169">
        <f>VLOOKUP(A169,home!$A$2:$E$405,3,FALSE)</f>
        <v>1.31658291457286</v>
      </c>
      <c r="F169">
        <f>VLOOKUP(B169,home!$B$2:$E$405,3,FALSE)</f>
        <v>1.29</v>
      </c>
      <c r="G169">
        <f>VLOOKUP(C169,away!$B$2:$E$405,4,FALSE)</f>
        <v>1.52</v>
      </c>
      <c r="H169">
        <f>VLOOKUP(A169,away!$A$2:$E$405,3,FALSE)</f>
        <v>1.0703517587939699</v>
      </c>
      <c r="I169">
        <f>VLOOKUP(C169,away!$B$2:$E$405,3,FALSE)</f>
        <v>0.46</v>
      </c>
      <c r="J169">
        <f>VLOOKUP(B169,home!$B$2:$E$405,4,FALSE)</f>
        <v>0.84</v>
      </c>
      <c r="K169" s="3">
        <f t="shared" si="170"/>
        <v>2.5815557788944639</v>
      </c>
      <c r="L169" s="3">
        <f t="shared" si="171"/>
        <v>0.41358391959799001</v>
      </c>
      <c r="M169" s="5">
        <f t="shared" si="172"/>
        <v>5.0029637533441196E-2</v>
      </c>
      <c r="N169" s="5">
        <f t="shared" si="173"/>
        <v>0.12915429989045049</v>
      </c>
      <c r="O169" s="5">
        <f t="shared" si="174"/>
        <v>2.0691453587147326E-2</v>
      </c>
      <c r="P169" s="5">
        <f t="shared" si="175"/>
        <v>5.3416141581626761E-2</v>
      </c>
      <c r="Q169" s="5">
        <f t="shared" si="176"/>
        <v>0.16670951462563058</v>
      </c>
      <c r="R169" s="5">
        <f t="shared" si="177"/>
        <v>4.2788262383761403E-3</v>
      </c>
      <c r="S169" s="5">
        <f t="shared" si="178"/>
        <v>1.4257969486392852E-2</v>
      </c>
      <c r="T169" s="5">
        <f t="shared" si="179"/>
        <v>6.8948374493146725E-2</v>
      </c>
      <c r="U169" s="5">
        <f t="shared" si="180"/>
        <v>1.1046028602565186E-2</v>
      </c>
      <c r="V169" s="5">
        <f t="shared" si="181"/>
        <v>1.6914545375286496E-3</v>
      </c>
      <c r="W169" s="5">
        <f t="shared" si="182"/>
        <v>0.14345663695949593</v>
      </c>
      <c r="X169" s="5">
        <f t="shared" si="183"/>
        <v>5.9331358206054195E-2</v>
      </c>
      <c r="Y169" s="5">
        <f t="shared" si="184"/>
        <v>1.2269247840966132E-2</v>
      </c>
      <c r="Z169" s="5">
        <f t="shared" si="185"/>
        <v>5.8988457564877587E-4</v>
      </c>
      <c r="AA169" s="5">
        <f t="shared" si="186"/>
        <v>1.5228199351468058E-3</v>
      </c>
      <c r="AB169" s="5">
        <f t="shared" si="187"/>
        <v>1.9656223018969651E-3</v>
      </c>
      <c r="AC169" s="5">
        <f t="shared" si="188"/>
        <v>1.1287181397616846E-4</v>
      </c>
      <c r="AD169" s="5">
        <f t="shared" si="189"/>
        <v>9.2585327540887954E-2</v>
      </c>
      <c r="AE169" s="5">
        <f t="shared" si="190"/>
        <v>3.8291802661624172E-2</v>
      </c>
      <c r="AF169" s="5">
        <f t="shared" si="191"/>
        <v>7.9184369166336362E-3</v>
      </c>
      <c r="AG169" s="5">
        <f t="shared" si="192"/>
        <v>1.091646059023587E-3</v>
      </c>
      <c r="AH169" s="5">
        <f t="shared" si="193"/>
        <v>6.0991693726804435E-5</v>
      </c>
      <c r="AI169" s="5">
        <f t="shared" si="194"/>
        <v>1.5745345940499321E-4</v>
      </c>
      <c r="AJ169" s="5">
        <f t="shared" si="195"/>
        <v>2.0323744401694259E-4</v>
      </c>
      <c r="AK169" s="5">
        <f t="shared" si="196"/>
        <v>1.7488959936322608E-4</v>
      </c>
      <c r="AL169" s="5">
        <f t="shared" si="197"/>
        <v>4.8204840915715124E-6</v>
      </c>
      <c r="AM169" s="5">
        <f t="shared" si="198"/>
        <v>4.7802837470803224E-2</v>
      </c>
      <c r="AN169" s="5">
        <f t="shared" si="199"/>
        <v>1.9770484889080463E-2</v>
      </c>
      <c r="AO169" s="5">
        <f t="shared" si="200"/>
        <v>4.088377316389365E-3</v>
      </c>
      <c r="AP169" s="5">
        <f t="shared" si="201"/>
        <v>5.6362903843594177E-4</v>
      </c>
      <c r="AQ169" s="5">
        <f t="shared" si="202"/>
        <v>5.827697672889573E-5</v>
      </c>
      <c r="AR169" s="5">
        <f t="shared" si="203"/>
        <v>5.0450367508903872E-6</v>
      </c>
      <c r="AS169" s="5">
        <f t="shared" si="204"/>
        <v>1.3024043778996029E-5</v>
      </c>
      <c r="AT169" s="5">
        <f t="shared" si="205"/>
        <v>1.6811147741120846E-5</v>
      </c>
      <c r="AU169" s="5">
        <f t="shared" si="206"/>
        <v>1.4466305200313046E-5</v>
      </c>
      <c r="AV169" s="5">
        <f t="shared" si="207"/>
        <v>9.3363934472797933E-6</v>
      </c>
      <c r="AW169" s="5">
        <f t="shared" si="208"/>
        <v>1.4296617932789709E-7</v>
      </c>
      <c r="AX169" s="5">
        <f t="shared" si="209"/>
        <v>2.0567615220050826E-2</v>
      </c>
      <c r="AY169" s="5">
        <f t="shared" si="210"/>
        <v>8.506434919491896E-3</v>
      </c>
      <c r="AZ169" s="5">
        <f t="shared" si="211"/>
        <v>1.7590623479043354E-3</v>
      </c>
      <c r="BA169" s="5">
        <f t="shared" si="212"/>
        <v>2.4250663355450603E-4</v>
      </c>
      <c r="BB169" s="5">
        <f t="shared" si="213"/>
        <v>2.5074211008496508E-5</v>
      </c>
      <c r="BC169" s="5">
        <f t="shared" si="214"/>
        <v>2.0740580939442127E-6</v>
      </c>
      <c r="BD169" s="5">
        <f t="shared" si="215"/>
        <v>3.4775767899152531E-7</v>
      </c>
      <c r="BE169" s="5">
        <f t="shared" si="216"/>
        <v>8.9775584585549812E-7</v>
      </c>
      <c r="BF169" s="5">
        <f t="shared" si="217"/>
        <v>1.1588033959522746E-6</v>
      </c>
      <c r="BG169" s="5">
        <f t="shared" si="218"/>
        <v>9.9717186780770804E-7</v>
      </c>
      <c r="BH169" s="5">
        <f t="shared" si="219"/>
        <v>6.4356369947249372E-7</v>
      </c>
      <c r="BI169" s="5">
        <f t="shared" si="220"/>
        <v>3.3227911749198329E-7</v>
      </c>
      <c r="BJ169" s="8">
        <f t="shared" si="221"/>
        <v>0.82314301827545533</v>
      </c>
      <c r="BK169" s="8">
        <f t="shared" si="222"/>
        <v>0.12801933035654911</v>
      </c>
      <c r="BL169" s="8">
        <f t="shared" si="223"/>
        <v>4.0164383120168567E-2</v>
      </c>
      <c r="BM169" s="8">
        <f t="shared" si="224"/>
        <v>0.55913045091783664</v>
      </c>
      <c r="BN169" s="8">
        <f t="shared" si="225"/>
        <v>0.42427987345667251</v>
      </c>
    </row>
    <row r="170" spans="1:66" x14ac:dyDescent="0.25">
      <c r="A170" t="s">
        <v>27</v>
      </c>
      <c r="B170" t="s">
        <v>328</v>
      </c>
      <c r="C170" t="s">
        <v>188</v>
      </c>
      <c r="D170" t="s">
        <v>495</v>
      </c>
      <c r="E170">
        <f>VLOOKUP(A170,home!$A$2:$E$405,3,FALSE)</f>
        <v>1.31658291457286</v>
      </c>
      <c r="F170">
        <f>VLOOKUP(B170,home!$B$2:$E$405,3,FALSE)</f>
        <v>1.37</v>
      </c>
      <c r="G170">
        <f>VLOOKUP(C170,away!$B$2:$E$405,4,FALSE)</f>
        <v>0.69</v>
      </c>
      <c r="H170">
        <f>VLOOKUP(A170,away!$A$2:$E$405,3,FALSE)</f>
        <v>1.0703517587939699</v>
      </c>
      <c r="I170">
        <f>VLOOKUP(C170,away!$B$2:$E$405,3,FALSE)</f>
        <v>0.83</v>
      </c>
      <c r="J170">
        <f>VLOOKUP(B170,home!$B$2:$E$405,4,FALSE)</f>
        <v>0.65</v>
      </c>
      <c r="K170" s="3">
        <f t="shared" si="170"/>
        <v>1.2445658291457244</v>
      </c>
      <c r="L170" s="3">
        <f t="shared" si="171"/>
        <v>0.57745477386934674</v>
      </c>
      <c r="M170" s="5">
        <f t="shared" si="172"/>
        <v>0.16169869175268584</v>
      </c>
      <c r="N170" s="5">
        <f t="shared" si="173"/>
        <v>0.20124466637296035</v>
      </c>
      <c r="O170" s="5">
        <f t="shared" si="174"/>
        <v>9.3373681481016393E-2</v>
      </c>
      <c r="P170" s="5">
        <f t="shared" si="175"/>
        <v>0.11620969331280993</v>
      </c>
      <c r="Q170" s="5">
        <f t="shared" si="176"/>
        <v>0.12523111753280905</v>
      </c>
      <c r="R170" s="5">
        <f t="shared" si="177"/>
        <v>2.6959539062484369E-2</v>
      </c>
      <c r="S170" s="5">
        <f t="shared" si="178"/>
        <v>2.0879409526257088E-2</v>
      </c>
      <c r="T170" s="5">
        <f t="shared" si="179"/>
        <v>7.2315306656313832E-2</v>
      </c>
      <c r="U170" s="5">
        <f t="shared" si="180"/>
        <v>3.35529210866874E-2</v>
      </c>
      <c r="V170" s="5">
        <f t="shared" si="181"/>
        <v>1.6672915609608034E-3</v>
      </c>
      <c r="W170" s="5">
        <f t="shared" si="182"/>
        <v>5.1952789875688722E-2</v>
      </c>
      <c r="X170" s="5">
        <f t="shared" si="183"/>
        <v>3.0000386529547514E-2</v>
      </c>
      <c r="Y170" s="5">
        <f t="shared" si="184"/>
        <v>8.6619332097064294E-3</v>
      </c>
      <c r="Z170" s="5">
        <f t="shared" si="185"/>
        <v>5.1893048443162433E-3</v>
      </c>
      <c r="AA170" s="5">
        <f t="shared" si="186"/>
        <v>6.4584314862563691E-3</v>
      </c>
      <c r="AB170" s="5">
        <f t="shared" si="187"/>
        <v>4.018971568836756E-3</v>
      </c>
      <c r="AC170" s="5">
        <f t="shared" si="188"/>
        <v>7.489061864931294E-5</v>
      </c>
      <c r="AD170" s="5">
        <f t="shared" si="189"/>
        <v>1.6164666752017536E-2</v>
      </c>
      <c r="AE170" s="5">
        <f t="shared" si="190"/>
        <v>9.3343639839596343E-3</v>
      </c>
      <c r="AF170" s="5">
        <f t="shared" si="191"/>
        <v>2.6950865217857927E-3</v>
      </c>
      <c r="AG170" s="5">
        <f t="shared" si="192"/>
        <v>5.18763525998713E-4</v>
      </c>
      <c r="AH170" s="5">
        <f t="shared" si="193"/>
        <v>7.4914721385343531E-4</v>
      </c>
      <c r="AI170" s="5">
        <f t="shared" si="194"/>
        <v>9.3236302336170999E-4</v>
      </c>
      <c r="AJ170" s="5">
        <f t="shared" si="195"/>
        <v>5.8019357961749062E-4</v>
      </c>
      <c r="AK170" s="5">
        <f t="shared" si="196"/>
        <v>2.4069636782722269E-4</v>
      </c>
      <c r="AL170" s="5">
        <f t="shared" si="197"/>
        <v>2.1528970286424609E-6</v>
      </c>
      <c r="AM170" s="5">
        <f t="shared" si="198"/>
        <v>4.0235983758178055E-3</v>
      </c>
      <c r="AN170" s="5">
        <f t="shared" si="199"/>
        <v>2.3234460902489418E-3</v>
      </c>
      <c r="AO170" s="5">
        <f t="shared" si="200"/>
        <v>6.7084251832116024E-4</v>
      </c>
      <c r="AP170" s="5">
        <f t="shared" si="201"/>
        <v>1.2912707157302955E-4</v>
      </c>
      <c r="AQ170" s="5">
        <f t="shared" si="202"/>
        <v>1.8641260978903679E-5</v>
      </c>
      <c r="AR170" s="5">
        <f t="shared" si="203"/>
        <v>8.6519726994117361E-5</v>
      </c>
      <c r="AS170" s="5">
        <f t="shared" si="204"/>
        <v>1.0767949576389537E-4</v>
      </c>
      <c r="AT170" s="5">
        <f t="shared" si="205"/>
        <v>6.7007110463692993E-5</v>
      </c>
      <c r="AU170" s="5">
        <f t="shared" si="206"/>
        <v>2.7798253330968406E-5</v>
      </c>
      <c r="AV170" s="5">
        <f t="shared" si="207"/>
        <v>8.6491890514148999E-6</v>
      </c>
      <c r="AW170" s="5">
        <f t="shared" si="208"/>
        <v>4.2979029686629137E-8</v>
      </c>
      <c r="AX170" s="5">
        <f t="shared" si="209"/>
        <v>8.3460550812484622E-4</v>
      </c>
      <c r="AY170" s="5">
        <f t="shared" si="210"/>
        <v>4.8194693496434425E-4</v>
      </c>
      <c r="AZ170" s="5">
        <f t="shared" si="211"/>
        <v>1.391512791734301E-4</v>
      </c>
      <c r="BA170" s="5">
        <f t="shared" si="212"/>
        <v>2.6784523482907802E-5</v>
      </c>
      <c r="BB170" s="5">
        <f t="shared" si="213"/>
        <v>3.8667127377551829E-6</v>
      </c>
      <c r="BC170" s="5">
        <f t="shared" si="214"/>
        <v>4.4657034591962848E-7</v>
      </c>
      <c r="BD170" s="5">
        <f t="shared" si="215"/>
        <v>8.3268715644376031E-6</v>
      </c>
      <c r="BE170" s="5">
        <f t="shared" si="216"/>
        <v>1.0363339812784239E-5</v>
      </c>
      <c r="BF170" s="5">
        <f t="shared" si="217"/>
        <v>6.4489293034083583E-6</v>
      </c>
      <c r="BG170" s="5">
        <f t="shared" si="218"/>
        <v>2.6753723485328607E-6</v>
      </c>
      <c r="BH170" s="5">
        <f t="shared" si="219"/>
        <v>8.3241925130633616E-7</v>
      </c>
      <c r="BI170" s="5">
        <f t="shared" si="220"/>
        <v>2.0720011113978665E-7</v>
      </c>
      <c r="BJ170" s="8">
        <f t="shared" si="221"/>
        <v>0.5267715378065565</v>
      </c>
      <c r="BK170" s="8">
        <f t="shared" si="222"/>
        <v>0.30101407660335594</v>
      </c>
      <c r="BL170" s="8">
        <f t="shared" si="223"/>
        <v>0.16719245277793685</v>
      </c>
      <c r="BM170" s="8">
        <f t="shared" si="224"/>
        <v>0.2749680785614651</v>
      </c>
      <c r="BN170" s="8">
        <f t="shared" si="225"/>
        <v>0.72471738951476583</v>
      </c>
    </row>
    <row r="171" spans="1:66" x14ac:dyDescent="0.25">
      <c r="A171" t="s">
        <v>27</v>
      </c>
      <c r="B171" t="s">
        <v>186</v>
      </c>
      <c r="C171" t="s">
        <v>297</v>
      </c>
      <c r="D171" t="s">
        <v>495</v>
      </c>
      <c r="E171">
        <f>VLOOKUP(A171,home!$A$2:$E$405,3,FALSE)</f>
        <v>1.31658291457286</v>
      </c>
      <c r="F171">
        <f>VLOOKUP(B171,home!$B$2:$E$405,3,FALSE)</f>
        <v>1.37</v>
      </c>
      <c r="G171">
        <f>VLOOKUP(C171,away!$B$2:$E$405,4,FALSE)</f>
        <v>0.84</v>
      </c>
      <c r="H171">
        <f>VLOOKUP(A171,away!$A$2:$E$405,3,FALSE)</f>
        <v>1.0703517587939699</v>
      </c>
      <c r="I171">
        <f>VLOOKUP(C171,away!$B$2:$E$405,3,FALSE)</f>
        <v>0.76</v>
      </c>
      <c r="J171">
        <f>VLOOKUP(B171,home!$B$2:$E$405,4,FALSE)</f>
        <v>0.65</v>
      </c>
      <c r="K171" s="3">
        <f t="shared" si="170"/>
        <v>1.5151236180904473</v>
      </c>
      <c r="L171" s="3">
        <f t="shared" si="171"/>
        <v>0.52875376884422121</v>
      </c>
      <c r="M171" s="5">
        <f t="shared" si="172"/>
        <v>0.12952551542589605</v>
      </c>
      <c r="N171" s="5">
        <f t="shared" si="173"/>
        <v>0.19624716756711366</v>
      </c>
      <c r="O171" s="5">
        <f t="shared" si="174"/>
        <v>6.848710444293285E-2</v>
      </c>
      <c r="P171" s="5">
        <f t="shared" si="175"/>
        <v>0.10376642947611477</v>
      </c>
      <c r="Q171" s="5">
        <f t="shared" si="176"/>
        <v>0.14866935928214378</v>
      </c>
      <c r="R171" s="5">
        <f t="shared" si="177"/>
        <v>1.810640729571427E-2</v>
      </c>
      <c r="S171" s="5">
        <f t="shared" si="178"/>
        <v>2.0782530474433372E-2</v>
      </c>
      <c r="T171" s="5">
        <f t="shared" si="179"/>
        <v>7.860948403208913E-2</v>
      </c>
      <c r="U171" s="5">
        <f t="shared" si="180"/>
        <v>2.7433445332501877E-2</v>
      </c>
      <c r="V171" s="5">
        <f t="shared" si="181"/>
        <v>1.8499392234457178E-3</v>
      </c>
      <c r="W171" s="5">
        <f t="shared" si="182"/>
        <v>7.5084152511583416E-2</v>
      </c>
      <c r="X171" s="5">
        <f t="shared" si="183"/>
        <v>3.9701028620974028E-2</v>
      </c>
      <c r="Y171" s="5">
        <f t="shared" si="184"/>
        <v>1.0496034255166153E-2</v>
      </c>
      <c r="Z171" s="5">
        <f t="shared" si="185"/>
        <v>3.1912770326124754E-3</v>
      </c>
      <c r="AA171" s="5">
        <f t="shared" si="186"/>
        <v>4.8351792039807604E-3</v>
      </c>
      <c r="AB171" s="5">
        <f t="shared" si="187"/>
        <v>3.6629471048255095E-3</v>
      </c>
      <c r="AC171" s="5">
        <f t="shared" si="188"/>
        <v>9.2627303650165443E-5</v>
      </c>
      <c r="AD171" s="5">
        <f t="shared" si="189"/>
        <v>2.8440443203651314E-2</v>
      </c>
      <c r="AE171" s="5">
        <f t="shared" si="190"/>
        <v>1.5037991531530648E-2</v>
      </c>
      <c r="AF171" s="5">
        <f t="shared" si="191"/>
        <v>3.9756973490721551E-3</v>
      </c>
      <c r="AG171" s="5">
        <f t="shared" si="192"/>
        <v>7.0072165236862729E-4</v>
      </c>
      <c r="AH171" s="5">
        <f t="shared" si="193"/>
        <v>4.2184993960496216E-4</v>
      </c>
      <c r="AI171" s="5">
        <f t="shared" si="194"/>
        <v>6.3915480678550685E-4</v>
      </c>
      <c r="AJ171" s="5">
        <f t="shared" si="195"/>
        <v>4.8419927168837909E-4</v>
      </c>
      <c r="AK171" s="5">
        <f t="shared" si="196"/>
        <v>2.4454058413241872E-4</v>
      </c>
      <c r="AL171" s="5">
        <f t="shared" si="197"/>
        <v>2.9682505536220878E-6</v>
      </c>
      <c r="AM171" s="5">
        <f t="shared" si="198"/>
        <v>8.6181574413624045E-3</v>
      </c>
      <c r="AN171" s="5">
        <f t="shared" si="199"/>
        <v>4.556883227613241E-3</v>
      </c>
      <c r="AO171" s="5">
        <f t="shared" si="200"/>
        <v>1.2047345903917598E-3</v>
      </c>
      <c r="AP171" s="5">
        <f t="shared" si="201"/>
        <v>2.123359850422141E-4</v>
      </c>
      <c r="AQ171" s="5">
        <f t="shared" si="202"/>
        <v>2.8068363088080214E-5</v>
      </c>
      <c r="AR171" s="5">
        <f t="shared" si="203"/>
        <v>4.4610949090566176E-5</v>
      </c>
      <c r="AS171" s="5">
        <f t="shared" si="204"/>
        <v>6.759110259254737E-5</v>
      </c>
      <c r="AT171" s="5">
        <f t="shared" si="205"/>
        <v>5.1204437955371506E-5</v>
      </c>
      <c r="AU171" s="5">
        <f t="shared" si="206"/>
        <v>2.5860351099076756E-5</v>
      </c>
      <c r="AV171" s="5">
        <f t="shared" si="207"/>
        <v>9.7954071805806162E-6</v>
      </c>
      <c r="AW171" s="5">
        <f t="shared" si="208"/>
        <v>6.60540728054638E-8</v>
      </c>
      <c r="AX171" s="5">
        <f t="shared" si="209"/>
        <v>2.1762623139716872E-3</v>
      </c>
      <c r="AY171" s="5">
        <f t="shared" si="210"/>
        <v>1.1507069005061755E-3</v>
      </c>
      <c r="AZ171" s="5">
        <f t="shared" si="211"/>
        <v>3.042203052388462E-4</v>
      </c>
      <c r="BA171" s="5">
        <f t="shared" si="212"/>
        <v>5.3619210984659779E-5</v>
      </c>
      <c r="BB171" s="5">
        <f t="shared" si="213"/>
        <v>7.0878399726480792E-6</v>
      </c>
      <c r="BC171" s="5">
        <f t="shared" si="214"/>
        <v>7.4954441970047895E-7</v>
      </c>
      <c r="BD171" s="5">
        <f t="shared" si="215"/>
        <v>3.93136791055909E-6</v>
      </c>
      <c r="BE171" s="5">
        <f t="shared" si="216"/>
        <v>5.9565083726909705E-6</v>
      </c>
      <c r="BF171" s="5">
        <f t="shared" si="217"/>
        <v>4.512423258408793E-6</v>
      </c>
      <c r="BG171" s="5">
        <f t="shared" si="218"/>
        <v>2.2789596845452715E-6</v>
      </c>
      <c r="BH171" s="5">
        <f t="shared" si="219"/>
        <v>8.6322641068262431E-7</v>
      </c>
      <c r="BI171" s="5">
        <f t="shared" si="220"/>
        <v>2.615789445169374E-7</v>
      </c>
      <c r="BJ171" s="8">
        <f t="shared" si="221"/>
        <v>0.61527490572828447</v>
      </c>
      <c r="BK171" s="8">
        <f t="shared" si="222"/>
        <v>0.25717071705459987</v>
      </c>
      <c r="BL171" s="8">
        <f t="shared" si="223"/>
        <v>0.12453169429466611</v>
      </c>
      <c r="BM171" s="8">
        <f t="shared" si="224"/>
        <v>0.33421596977381396</v>
      </c>
      <c r="BN171" s="8">
        <f t="shared" si="225"/>
        <v>0.66480198348991537</v>
      </c>
    </row>
    <row r="172" spans="1:66" x14ac:dyDescent="0.25">
      <c r="A172" t="s">
        <v>196</v>
      </c>
      <c r="B172" t="s">
        <v>303</v>
      </c>
      <c r="C172" t="s">
        <v>305</v>
      </c>
      <c r="D172" t="s">
        <v>495</v>
      </c>
      <c r="E172">
        <f>VLOOKUP(A172,home!$A$2:$E$405,3,FALSE)</f>
        <v>1.6</v>
      </c>
      <c r="F172">
        <f>VLOOKUP(B172,home!$B$2:$E$405,3,FALSE)</f>
        <v>0.8</v>
      </c>
      <c r="G172">
        <f>VLOOKUP(C172,away!$B$2:$E$405,4,FALSE)</f>
        <v>0.91</v>
      </c>
      <c r="H172">
        <f>VLOOKUP(A172,away!$A$2:$E$405,3,FALSE)</f>
        <v>1.51111111111111</v>
      </c>
      <c r="I172">
        <f>VLOOKUP(C172,away!$B$2:$E$405,3,FALSE)</f>
        <v>0.74</v>
      </c>
      <c r="J172">
        <f>VLOOKUP(B172,home!$B$2:$E$405,4,FALSE)</f>
        <v>0.9</v>
      </c>
      <c r="K172" s="3">
        <f t="shared" si="170"/>
        <v>1.1648000000000003</v>
      </c>
      <c r="L172" s="3">
        <f t="shared" si="171"/>
        <v>1.0063999999999993</v>
      </c>
      <c r="M172" s="5">
        <f t="shared" si="172"/>
        <v>0.11404068594555442</v>
      </c>
      <c r="N172" s="5">
        <f t="shared" si="173"/>
        <v>0.1328345909893818</v>
      </c>
      <c r="O172" s="5">
        <f t="shared" si="174"/>
        <v>0.11477054633560589</v>
      </c>
      <c r="P172" s="5">
        <f t="shared" si="175"/>
        <v>0.13368473237171377</v>
      </c>
      <c r="Q172" s="5">
        <f t="shared" si="176"/>
        <v>7.736286579221599E-2</v>
      </c>
      <c r="R172" s="5">
        <f t="shared" si="177"/>
        <v>5.7752538916076825E-2</v>
      </c>
      <c r="S172" s="5">
        <f t="shared" si="178"/>
        <v>3.9178139628669534E-2</v>
      </c>
      <c r="T172" s="5">
        <f t="shared" si="179"/>
        <v>7.7857988133286121E-2</v>
      </c>
      <c r="U172" s="5">
        <f t="shared" si="180"/>
        <v>6.7270157329446301E-2</v>
      </c>
      <c r="V172" s="5">
        <f t="shared" si="181"/>
        <v>5.1029732333918798E-3</v>
      </c>
      <c r="W172" s="5">
        <f t="shared" si="182"/>
        <v>3.0037422024924411E-2</v>
      </c>
      <c r="X172" s="5">
        <f t="shared" si="183"/>
        <v>3.0229661525883907E-2</v>
      </c>
      <c r="Y172" s="5">
        <f t="shared" si="184"/>
        <v>1.5211565679824767E-2</v>
      </c>
      <c r="Z172" s="5">
        <f t="shared" si="185"/>
        <v>1.9374051721713231E-2</v>
      </c>
      <c r="AA172" s="5">
        <f t="shared" si="186"/>
        <v>2.2566895445451575E-2</v>
      </c>
      <c r="AB172" s="5">
        <f t="shared" si="187"/>
        <v>1.3142959907431001E-2</v>
      </c>
      <c r="AC172" s="5">
        <f t="shared" si="188"/>
        <v>3.7387402867983038E-4</v>
      </c>
      <c r="AD172" s="5">
        <f t="shared" si="189"/>
        <v>8.7468972936579851E-3</v>
      </c>
      <c r="AE172" s="5">
        <f t="shared" si="190"/>
        <v>8.8028774363373904E-3</v>
      </c>
      <c r="AF172" s="5">
        <f t="shared" si="191"/>
        <v>4.4296079259649708E-3</v>
      </c>
      <c r="AG172" s="5">
        <f t="shared" si="192"/>
        <v>1.4859858055637149E-3</v>
      </c>
      <c r="AH172" s="5">
        <f t="shared" si="193"/>
        <v>4.8745114131830448E-3</v>
      </c>
      <c r="AI172" s="5">
        <f t="shared" si="194"/>
        <v>5.6778308940756122E-3</v>
      </c>
      <c r="AJ172" s="5">
        <f t="shared" si="195"/>
        <v>3.3067687127096373E-3</v>
      </c>
      <c r="AK172" s="5">
        <f t="shared" si="196"/>
        <v>1.2839080655213959E-3</v>
      </c>
      <c r="AL172" s="5">
        <f t="shared" si="197"/>
        <v>1.7531023792213851E-5</v>
      </c>
      <c r="AM172" s="5">
        <f t="shared" si="198"/>
        <v>2.0376771935305643E-3</v>
      </c>
      <c r="AN172" s="5">
        <f t="shared" si="199"/>
        <v>2.0507183275691584E-3</v>
      </c>
      <c r="AO172" s="5">
        <f t="shared" si="200"/>
        <v>1.0319214624327996E-3</v>
      </c>
      <c r="AP172" s="5">
        <f t="shared" si="201"/>
        <v>3.46175253264123E-4</v>
      </c>
      <c r="AQ172" s="5">
        <f t="shared" si="202"/>
        <v>8.709769372125329E-5</v>
      </c>
      <c r="AR172" s="5">
        <f t="shared" si="203"/>
        <v>9.8114165724548291E-4</v>
      </c>
      <c r="AS172" s="5">
        <f t="shared" si="204"/>
        <v>1.1428338023595386E-3</v>
      </c>
      <c r="AT172" s="5">
        <f t="shared" si="205"/>
        <v>6.6558640649419553E-4</v>
      </c>
      <c r="AU172" s="5">
        <f t="shared" si="206"/>
        <v>2.5842501542814645E-4</v>
      </c>
      <c r="AV172" s="5">
        <f t="shared" si="207"/>
        <v>7.5253364492676214E-5</v>
      </c>
      <c r="AW172" s="5">
        <f t="shared" si="208"/>
        <v>5.7085626074597223E-7</v>
      </c>
      <c r="AX172" s="5">
        <f t="shared" si="209"/>
        <v>3.9558106583740095E-4</v>
      </c>
      <c r="AY172" s="5">
        <f t="shared" si="210"/>
        <v>3.9811278465876006E-4</v>
      </c>
      <c r="AZ172" s="5">
        <f t="shared" si="211"/>
        <v>2.0033035324028785E-4</v>
      </c>
      <c r="BA172" s="5">
        <f t="shared" si="212"/>
        <v>6.7204155833675203E-5</v>
      </c>
      <c r="BB172" s="5">
        <f t="shared" si="213"/>
        <v>1.6908565607752669E-5</v>
      </c>
      <c r="BC172" s="5">
        <f t="shared" si="214"/>
        <v>3.4033560855284555E-6</v>
      </c>
      <c r="BD172" s="5">
        <f t="shared" si="215"/>
        <v>1.6457016064197545E-4</v>
      </c>
      <c r="BE172" s="5">
        <f t="shared" si="216"/>
        <v>1.9169132311577306E-4</v>
      </c>
      <c r="BF172" s="5">
        <f t="shared" si="217"/>
        <v>1.1164102658262626E-4</v>
      </c>
      <c r="BG172" s="5">
        <f t="shared" si="218"/>
        <v>4.3346489254481046E-5</v>
      </c>
      <c r="BH172" s="5">
        <f t="shared" si="219"/>
        <v>1.2622497670904875E-5</v>
      </c>
      <c r="BI172" s="5">
        <f t="shared" si="220"/>
        <v>2.9405370574140002E-6</v>
      </c>
      <c r="BJ172" s="8">
        <f t="shared" si="221"/>
        <v>0.39363459281882229</v>
      </c>
      <c r="BK172" s="8">
        <f t="shared" si="222"/>
        <v>0.29279604901646034</v>
      </c>
      <c r="BL172" s="8">
        <f t="shared" si="223"/>
        <v>0.29429616929984453</v>
      </c>
      <c r="BM172" s="8">
        <f t="shared" si="224"/>
        <v>0.36925736057789377</v>
      </c>
      <c r="BN172" s="8">
        <f t="shared" si="225"/>
        <v>0.63044596035054867</v>
      </c>
    </row>
    <row r="173" spans="1:66" x14ac:dyDescent="0.25">
      <c r="A173" t="s">
        <v>196</v>
      </c>
      <c r="B173" t="s">
        <v>307</v>
      </c>
      <c r="C173" t="s">
        <v>200</v>
      </c>
      <c r="D173" t="s">
        <v>495</v>
      </c>
      <c r="E173">
        <f>VLOOKUP(A173,home!$A$2:$E$405,3,FALSE)</f>
        <v>1.6</v>
      </c>
      <c r="F173">
        <f>VLOOKUP(B173,home!$B$2:$E$405,3,FALSE)</f>
        <v>1.1200000000000001</v>
      </c>
      <c r="G173">
        <f>VLOOKUP(C173,away!$B$2:$E$405,4,FALSE)</f>
        <v>0.91</v>
      </c>
      <c r="H173">
        <f>VLOOKUP(A173,away!$A$2:$E$405,3,FALSE)</f>
        <v>1.51111111111111</v>
      </c>
      <c r="I173">
        <f>VLOOKUP(C173,away!$B$2:$E$405,3,FALSE)</f>
        <v>1.42</v>
      </c>
      <c r="J173">
        <f>VLOOKUP(B173,home!$B$2:$E$405,4,FALSE)</f>
        <v>0.6</v>
      </c>
      <c r="K173" s="3">
        <f t="shared" si="170"/>
        <v>1.6307200000000004</v>
      </c>
      <c r="L173" s="3">
        <f t="shared" si="171"/>
        <v>1.2874666666666656</v>
      </c>
      <c r="M173" s="5">
        <f t="shared" si="172"/>
        <v>5.4031575778724861E-2</v>
      </c>
      <c r="N173" s="5">
        <f t="shared" si="173"/>
        <v>8.8110371253882214E-2</v>
      </c>
      <c r="O173" s="5">
        <f t="shared" si="174"/>
        <v>6.9563852762582243E-2</v>
      </c>
      <c r="P173" s="5">
        <f t="shared" si="175"/>
        <v>0.11343916597699812</v>
      </c>
      <c r="Q173" s="5">
        <f t="shared" si="176"/>
        <v>7.1841672305565443E-2</v>
      </c>
      <c r="R173" s="5">
        <f t="shared" si="177"/>
        <v>4.4780570818366255E-2</v>
      </c>
      <c r="S173" s="5">
        <f t="shared" si="178"/>
        <v>5.9541315388695087E-2</v>
      </c>
      <c r="T173" s="5">
        <f t="shared" si="179"/>
        <v>9.249375837100525E-2</v>
      </c>
      <c r="U173" s="5">
        <f t="shared" si="180"/>
        <v>7.3024572444926231E-2</v>
      </c>
      <c r="V173" s="5">
        <f t="shared" si="181"/>
        <v>1.3889650144426417E-2</v>
      </c>
      <c r="W173" s="5">
        <f t="shared" si="182"/>
        <v>3.9051217287377239E-2</v>
      </c>
      <c r="X173" s="5">
        <f t="shared" si="183"/>
        <v>5.0277140550255235E-2</v>
      </c>
      <c r="Y173" s="5">
        <f t="shared" si="184"/>
        <v>3.2365071276884289E-2</v>
      </c>
      <c r="Z173" s="5">
        <f t="shared" si="185"/>
        <v>1.9217830747650849E-2</v>
      </c>
      <c r="AA173" s="5">
        <f t="shared" si="186"/>
        <v>3.1338900956809197E-2</v>
      </c>
      <c r="AB173" s="5">
        <f t="shared" si="187"/>
        <v>2.5552486284143961E-2</v>
      </c>
      <c r="AC173" s="5">
        <f t="shared" si="188"/>
        <v>1.8225804834804986E-3</v>
      </c>
      <c r="AD173" s="5">
        <f t="shared" si="189"/>
        <v>1.5920400263717958E-2</v>
      </c>
      <c r="AE173" s="5">
        <f t="shared" si="190"/>
        <v>2.049698465952806E-2</v>
      </c>
      <c r="AF173" s="5">
        <f t="shared" si="191"/>
        <v>1.3194592258160193E-2</v>
      </c>
      <c r="AG173" s="5">
        <f t="shared" si="192"/>
        <v>5.6625325708797641E-3</v>
      </c>
      <c r="AH173" s="5">
        <f t="shared" si="193"/>
        <v>6.1855791233105493E-3</v>
      </c>
      <c r="AI173" s="5">
        <f t="shared" si="194"/>
        <v>1.0086947587964979E-2</v>
      </c>
      <c r="AJ173" s="5">
        <f t="shared" si="195"/>
        <v>8.2244935853231314E-3</v>
      </c>
      <c r="AK173" s="5">
        <f t="shared" si="196"/>
        <v>4.4706153931527133E-3</v>
      </c>
      <c r="AL173" s="5">
        <f t="shared" si="197"/>
        <v>1.5306013714550307E-4</v>
      </c>
      <c r="AM173" s="5">
        <f t="shared" si="198"/>
        <v>5.1923430236100292E-3</v>
      </c>
      <c r="AN173" s="5">
        <f t="shared" si="199"/>
        <v>6.6849685647971191E-3</v>
      </c>
      <c r="AO173" s="5">
        <f t="shared" si="200"/>
        <v>4.3033370974453972E-3</v>
      </c>
      <c r="AP173" s="5">
        <f t="shared" si="201"/>
        <v>1.8468010227970094E-3</v>
      </c>
      <c r="AQ173" s="5">
        <f t="shared" si="202"/>
        <v>5.9442368920426371E-4</v>
      </c>
      <c r="AR173" s="5">
        <f t="shared" si="203"/>
        <v>1.5927453870583097E-3</v>
      </c>
      <c r="AS173" s="5">
        <f t="shared" si="204"/>
        <v>2.5973217575837272E-3</v>
      </c>
      <c r="AT173" s="5">
        <f t="shared" si="205"/>
        <v>2.1177522682634688E-3</v>
      </c>
      <c r="AU173" s="5">
        <f t="shared" si="206"/>
        <v>1.1511536596342017E-3</v>
      </c>
      <c r="AV173" s="5">
        <f t="shared" si="207"/>
        <v>4.6930232395967148E-4</v>
      </c>
      <c r="AW173" s="5">
        <f t="shared" si="208"/>
        <v>8.9263721423116808E-6</v>
      </c>
      <c r="AX173" s="5">
        <f t="shared" si="209"/>
        <v>1.4112096025768921E-3</v>
      </c>
      <c r="AY173" s="5">
        <f t="shared" si="210"/>
        <v>1.8168853229976612E-3</v>
      </c>
      <c r="AZ173" s="5">
        <f t="shared" si="211"/>
        <v>1.169589645257694E-3</v>
      </c>
      <c r="BA173" s="5">
        <f t="shared" si="212"/>
        <v>5.0193589398259022E-4</v>
      </c>
      <c r="BB173" s="5">
        <f t="shared" si="213"/>
        <v>1.6155643307652959E-4</v>
      </c>
      <c r="BC173" s="5">
        <f t="shared" si="214"/>
        <v>4.1599704474319164E-5</v>
      </c>
      <c r="BD173" s="5">
        <f t="shared" si="215"/>
        <v>3.4176776572077849E-4</v>
      </c>
      <c r="BE173" s="5">
        <f t="shared" si="216"/>
        <v>5.573275309161879E-4</v>
      </c>
      <c r="BF173" s="5">
        <f t="shared" si="217"/>
        <v>4.5442257560782324E-4</v>
      </c>
      <c r="BG173" s="5">
        <f t="shared" si="218"/>
        <v>2.4701199416506326E-4</v>
      </c>
      <c r="BH173" s="5">
        <f t="shared" si="219"/>
        <v>1.0070184978121302E-4</v>
      </c>
      <c r="BI173" s="5">
        <f t="shared" si="220"/>
        <v>3.2843304095043936E-5</v>
      </c>
      <c r="BJ173" s="8">
        <f t="shared" si="221"/>
        <v>0.4531383907974752</v>
      </c>
      <c r="BK173" s="8">
        <f t="shared" si="222"/>
        <v>0.24469423323246814</v>
      </c>
      <c r="BL173" s="8">
        <f t="shared" si="223"/>
        <v>0.28289036937336476</v>
      </c>
      <c r="BM173" s="8">
        <f t="shared" si="224"/>
        <v>0.55636565630398471</v>
      </c>
      <c r="BN173" s="8">
        <f t="shared" si="225"/>
        <v>0.44176720889611909</v>
      </c>
    </row>
    <row r="174" spans="1:66" x14ac:dyDescent="0.25">
      <c r="A174" t="s">
        <v>196</v>
      </c>
      <c r="B174" t="s">
        <v>301</v>
      </c>
      <c r="C174" t="s">
        <v>197</v>
      </c>
      <c r="D174" t="s">
        <v>495</v>
      </c>
      <c r="E174">
        <f>VLOOKUP(A174,home!$A$2:$E$405,3,FALSE)</f>
        <v>1.6</v>
      </c>
      <c r="F174">
        <f>VLOOKUP(B174,home!$B$2:$E$405,3,FALSE)</f>
        <v>0.94</v>
      </c>
      <c r="G174">
        <f>VLOOKUP(C174,away!$B$2:$E$405,4,FALSE)</f>
        <v>1.19</v>
      </c>
      <c r="H174">
        <f>VLOOKUP(A174,away!$A$2:$E$405,3,FALSE)</f>
        <v>1.51111111111111</v>
      </c>
      <c r="I174">
        <f>VLOOKUP(C174,away!$B$2:$E$405,3,FALSE)</f>
        <v>0.25</v>
      </c>
      <c r="J174">
        <f>VLOOKUP(B174,home!$B$2:$E$405,4,FALSE)</f>
        <v>1.39</v>
      </c>
      <c r="K174" s="3">
        <f t="shared" si="170"/>
        <v>1.78976</v>
      </c>
      <c r="L174" s="3">
        <f t="shared" si="171"/>
        <v>0.52511111111111064</v>
      </c>
      <c r="M174" s="5">
        <f t="shared" si="172"/>
        <v>9.8778914686251648E-2</v>
      </c>
      <c r="N174" s="5">
        <f t="shared" si="173"/>
        <v>0.1767905503488657</v>
      </c>
      <c r="O174" s="5">
        <f t="shared" si="174"/>
        <v>5.1869905645247211E-2</v>
      </c>
      <c r="P174" s="5">
        <f t="shared" si="175"/>
        <v>9.2834682327637627E-2</v>
      </c>
      <c r="Q174" s="5">
        <f t="shared" si="176"/>
        <v>0.158206327696193</v>
      </c>
      <c r="R174" s="5">
        <f t="shared" si="177"/>
        <v>1.3618731893302115E-2</v>
      </c>
      <c r="S174" s="5">
        <f t="shared" si="178"/>
        <v>2.1812039214662772E-2</v>
      </c>
      <c r="T174" s="5">
        <f t="shared" si="179"/>
        <v>8.3075900521356383E-2</v>
      </c>
      <c r="U174" s="5">
        <f t="shared" si="180"/>
        <v>2.437426159335639E-2</v>
      </c>
      <c r="V174" s="5">
        <f t="shared" si="181"/>
        <v>2.2777170139586336E-3</v>
      </c>
      <c r="W174" s="5">
        <f t="shared" si="182"/>
        <v>9.4383785685846128E-2</v>
      </c>
      <c r="X174" s="5">
        <f t="shared" si="183"/>
        <v>4.9561974572367606E-2</v>
      </c>
      <c r="Y174" s="5">
        <f t="shared" si="184"/>
        <v>1.3012771768278281E-2</v>
      </c>
      <c r="Z174" s="5">
        <f t="shared" si="185"/>
        <v>2.3837824788053978E-3</v>
      </c>
      <c r="AA174" s="5">
        <f t="shared" si="186"/>
        <v>4.2663985292667479E-3</v>
      </c>
      <c r="AB174" s="5">
        <f t="shared" si="187"/>
        <v>3.8179147158702289E-3</v>
      </c>
      <c r="AC174" s="5">
        <f t="shared" si="188"/>
        <v>1.3379065771192835E-4</v>
      </c>
      <c r="AD174" s="5">
        <f t="shared" si="189"/>
        <v>4.2231081067274995E-2</v>
      </c>
      <c r="AE174" s="5">
        <f t="shared" si="190"/>
        <v>2.2176009902660162E-2</v>
      </c>
      <c r="AF174" s="5">
        <f t="shared" si="191"/>
        <v>5.8224345999984342E-3</v>
      </c>
      <c r="AG174" s="5">
        <f t="shared" si="192"/>
        <v>1.019141700725651E-3</v>
      </c>
      <c r="AH174" s="5">
        <f t="shared" si="193"/>
        <v>3.1293766652317493E-4</v>
      </c>
      <c r="AI174" s="5">
        <f t="shared" si="194"/>
        <v>5.6008331803651743E-4</v>
      </c>
      <c r="AJ174" s="5">
        <f t="shared" si="195"/>
        <v>5.0120735964451885E-4</v>
      </c>
      <c r="AK174" s="5">
        <f t="shared" si="196"/>
        <v>2.990136279991247E-4</v>
      </c>
      <c r="AL174" s="5">
        <f t="shared" si="197"/>
        <v>5.0295807547767211E-6</v>
      </c>
      <c r="AM174" s="5">
        <f t="shared" si="198"/>
        <v>1.5116699930193215E-2</v>
      </c>
      <c r="AN174" s="5">
        <f t="shared" si="199"/>
        <v>7.9379470966770074E-3</v>
      </c>
      <c r="AO174" s="5">
        <f t="shared" si="200"/>
        <v>2.0841521099386391E-3</v>
      </c>
      <c r="AP174" s="5">
        <f t="shared" si="201"/>
        <v>3.6480381005814813E-4</v>
      </c>
      <c r="AQ174" s="5">
        <f t="shared" si="202"/>
        <v>4.7890633509300164E-5</v>
      </c>
      <c r="AR174" s="5">
        <f t="shared" si="203"/>
        <v>3.2865409155300526E-5</v>
      </c>
      <c r="AS174" s="5">
        <f t="shared" si="204"/>
        <v>5.8821194689790661E-5</v>
      </c>
      <c r="AT174" s="5">
        <f t="shared" si="205"/>
        <v>5.2637910703999888E-5</v>
      </c>
      <c r="AU174" s="5">
        <f t="shared" si="206"/>
        <v>3.1403075687196945E-5</v>
      </c>
      <c r="AV174" s="5">
        <f t="shared" si="207"/>
        <v>1.4050992185479402E-5</v>
      </c>
      <c r="AW174" s="5">
        <f t="shared" si="208"/>
        <v>1.313031939092237E-7</v>
      </c>
      <c r="AX174" s="5">
        <f t="shared" si="209"/>
        <v>4.5092108111770982E-3</v>
      </c>
      <c r="AY174" s="5">
        <f t="shared" si="210"/>
        <v>2.3678366992914389E-3</v>
      </c>
      <c r="AZ174" s="5">
        <f t="shared" si="211"/>
        <v>6.2168868004729605E-4</v>
      </c>
      <c r="BA174" s="5">
        <f t="shared" si="212"/>
        <v>1.0881854451494514E-4</v>
      </c>
      <c r="BB174" s="5">
        <f t="shared" si="213"/>
        <v>1.4285456704934168E-5</v>
      </c>
      <c r="BC174" s="5">
        <f t="shared" si="214"/>
        <v>1.5002904086115298E-6</v>
      </c>
      <c r="BD174" s="5">
        <f t="shared" si="215"/>
        <v>2.8763319197768535E-6</v>
      </c>
      <c r="BE174" s="5">
        <f t="shared" si="216"/>
        <v>5.1479438167398206E-6</v>
      </c>
      <c r="BF174" s="5">
        <f t="shared" si="217"/>
        <v>4.6067919627241318E-6</v>
      </c>
      <c r="BG174" s="5">
        <f t="shared" si="218"/>
        <v>2.7483506610683808E-6</v>
      </c>
      <c r="BH174" s="5">
        <f t="shared" si="219"/>
        <v>1.2297220197884363E-6</v>
      </c>
      <c r="BI174" s="5">
        <f t="shared" si="220"/>
        <v>4.4018145642731023E-7</v>
      </c>
      <c r="BJ174" s="8">
        <f t="shared" si="221"/>
        <v>0.67945481192608692</v>
      </c>
      <c r="BK174" s="8">
        <f t="shared" si="222"/>
        <v>0.21821001018026881</v>
      </c>
      <c r="BL174" s="8">
        <f t="shared" si="223"/>
        <v>9.9827282253504304E-2</v>
      </c>
      <c r="BM174" s="8">
        <f t="shared" si="224"/>
        <v>0.40540906884507077</v>
      </c>
      <c r="BN174" s="8">
        <f t="shared" si="225"/>
        <v>0.59209911259749726</v>
      </c>
    </row>
    <row r="175" spans="1:66" x14ac:dyDescent="0.25">
      <c r="A175" t="s">
        <v>196</v>
      </c>
      <c r="B175" t="s">
        <v>205</v>
      </c>
      <c r="C175" t="s">
        <v>306</v>
      </c>
      <c r="D175" t="s">
        <v>495</v>
      </c>
      <c r="E175">
        <f>VLOOKUP(A175,home!$A$2:$E$405,3,FALSE)</f>
        <v>1.6</v>
      </c>
      <c r="F175">
        <f>VLOOKUP(B175,home!$B$2:$E$405,3,FALSE)</f>
        <v>1.1200000000000001</v>
      </c>
      <c r="G175">
        <f>VLOOKUP(C175,away!$B$2:$E$405,4,FALSE)</f>
        <v>0.37</v>
      </c>
      <c r="H175">
        <f>VLOOKUP(A175,away!$A$2:$E$405,3,FALSE)</f>
        <v>1.51111111111111</v>
      </c>
      <c r="I175">
        <f>VLOOKUP(C175,away!$B$2:$E$405,3,FALSE)</f>
        <v>2.19</v>
      </c>
      <c r="J175">
        <f>VLOOKUP(B175,home!$B$2:$E$405,4,FALSE)</f>
        <v>0.93</v>
      </c>
      <c r="K175" s="3">
        <f t="shared" si="170"/>
        <v>0.66304000000000007</v>
      </c>
      <c r="L175" s="3">
        <f t="shared" si="171"/>
        <v>3.0776799999999978</v>
      </c>
      <c r="M175" s="5">
        <f t="shared" si="172"/>
        <v>2.3737006332636611E-2</v>
      </c>
      <c r="N175" s="5">
        <f t="shared" si="173"/>
        <v>1.5738584678791384E-2</v>
      </c>
      <c r="O175" s="5">
        <f t="shared" si="174"/>
        <v>7.3054909649828997E-2</v>
      </c>
      <c r="P175" s="5">
        <f t="shared" si="175"/>
        <v>4.8438327294222629E-2</v>
      </c>
      <c r="Q175" s="5">
        <f t="shared" si="176"/>
        <v>5.2176555927129194E-3</v>
      </c>
      <c r="R175" s="5">
        <f t="shared" si="177"/>
        <v>0.11241981716554279</v>
      </c>
      <c r="S175" s="5">
        <f t="shared" si="178"/>
        <v>2.4711114769307329E-2</v>
      </c>
      <c r="T175" s="5">
        <f t="shared" si="179"/>
        <v>1.6058274264580685E-2</v>
      </c>
      <c r="U175" s="5">
        <f t="shared" si="180"/>
        <v>7.4538835573441514E-2</v>
      </c>
      <c r="V175" s="5">
        <f t="shared" si="181"/>
        <v>5.6029019190412081E-3</v>
      </c>
      <c r="W175" s="5">
        <f t="shared" si="182"/>
        <v>1.1531714547307916E-3</v>
      </c>
      <c r="X175" s="5">
        <f t="shared" si="183"/>
        <v>3.5490927227958598E-3</v>
      </c>
      <c r="Y175" s="5">
        <f t="shared" si="184"/>
        <v>5.4614858455471786E-3</v>
      </c>
      <c r="Z175" s="5">
        <f t="shared" si="185"/>
        <v>0.11533074096468247</v>
      </c>
      <c r="AA175" s="5">
        <f t="shared" si="186"/>
        <v>7.6468894489223088E-2</v>
      </c>
      <c r="AB175" s="5">
        <f t="shared" si="187"/>
        <v>2.5350967901067237E-2</v>
      </c>
      <c r="AC175" s="5">
        <f t="shared" si="188"/>
        <v>7.1458883954439E-4</v>
      </c>
      <c r="AD175" s="5">
        <f t="shared" si="189"/>
        <v>1.9114970033617601E-4</v>
      </c>
      <c r="AE175" s="5">
        <f t="shared" si="190"/>
        <v>5.8829760973064184E-4</v>
      </c>
      <c r="AF175" s="5">
        <f t="shared" si="191"/>
        <v>9.0529589375790034E-4</v>
      </c>
      <c r="AG175" s="5">
        <f t="shared" si="192"/>
        <v>9.2873702210027084E-4</v>
      </c>
      <c r="AH175" s="5">
        <f t="shared" si="193"/>
        <v>8.8737778713045959E-2</v>
      </c>
      <c r="AI175" s="5">
        <f t="shared" si="194"/>
        <v>5.8836696797898005E-2</v>
      </c>
      <c r="AJ175" s="5">
        <f t="shared" si="195"/>
        <v>1.9505541722439144E-2</v>
      </c>
      <c r="AK175" s="5">
        <f t="shared" si="196"/>
        <v>4.310984794548685E-3</v>
      </c>
      <c r="AL175" s="5">
        <f t="shared" si="197"/>
        <v>5.8328312518599162E-5</v>
      </c>
      <c r="AM175" s="5">
        <f t="shared" si="198"/>
        <v>2.5347979462179639E-5</v>
      </c>
      <c r="AN175" s="5">
        <f t="shared" si="199"/>
        <v>7.8012969431160982E-5</v>
      </c>
      <c r="AO175" s="5">
        <f t="shared" si="200"/>
        <v>1.200494778794477E-4</v>
      </c>
      <c r="AP175" s="5">
        <f t="shared" si="201"/>
        <v>1.2315795902667276E-4</v>
      </c>
      <c r="AQ175" s="5">
        <f t="shared" si="202"/>
        <v>9.4760196834302513E-5</v>
      </c>
      <c r="AR175" s="5">
        <f t="shared" si="203"/>
        <v>5.4621297357913393E-2</v>
      </c>
      <c r="AS175" s="5">
        <f t="shared" si="204"/>
        <v>3.6216105000190901E-2</v>
      </c>
      <c r="AT175" s="5">
        <f t="shared" si="205"/>
        <v>1.2006363129663288E-2</v>
      </c>
      <c r="AU175" s="5">
        <f t="shared" si="206"/>
        <v>2.6535663364973161E-3</v>
      </c>
      <c r="AV175" s="5">
        <f t="shared" si="207"/>
        <v>4.3985515593779513E-4</v>
      </c>
      <c r="AW175" s="5">
        <f t="shared" si="208"/>
        <v>3.3062836014869844E-6</v>
      </c>
      <c r="AX175" s="5">
        <f t="shared" si="209"/>
        <v>2.8011207171005973E-6</v>
      </c>
      <c r="AY175" s="5">
        <f t="shared" si="210"/>
        <v>8.6209532086061603E-6</v>
      </c>
      <c r="AZ175" s="5">
        <f t="shared" si="211"/>
        <v>1.3266267635531495E-5</v>
      </c>
      <c r="BA175" s="5">
        <f t="shared" si="212"/>
        <v>1.3609775525507512E-5</v>
      </c>
      <c r="BB175" s="5">
        <f t="shared" si="213"/>
        <v>1.0471633484835986E-5</v>
      </c>
      <c r="BC175" s="5">
        <f t="shared" si="214"/>
        <v>6.4456673887219955E-6</v>
      </c>
      <c r="BD175" s="5">
        <f t="shared" si="215"/>
        <v>2.8017812408750471E-2</v>
      </c>
      <c r="BE175" s="5">
        <f t="shared" si="216"/>
        <v>1.8576930339497918E-2</v>
      </c>
      <c r="BF175" s="5">
        <f t="shared" si="217"/>
        <v>6.1586239461503493E-3</v>
      </c>
      <c r="BG175" s="5">
        <f t="shared" si="218"/>
        <v>1.3611380070851762E-3</v>
      </c>
      <c r="BH175" s="5">
        <f t="shared" si="219"/>
        <v>2.256222360544388E-4</v>
      </c>
      <c r="BI175" s="5">
        <f t="shared" si="220"/>
        <v>2.9919313478707035E-5</v>
      </c>
      <c r="BJ175" s="8">
        <f t="shared" si="221"/>
        <v>5.028828878567787E-2</v>
      </c>
      <c r="BK175" s="8">
        <f t="shared" si="222"/>
        <v>0.10327088842047939</v>
      </c>
      <c r="BL175" s="8">
        <f t="shared" si="223"/>
        <v>0.69353166003825528</v>
      </c>
      <c r="BM175" s="8">
        <f t="shared" si="224"/>
        <v>0.68380996282575257</v>
      </c>
      <c r="BN175" s="8">
        <f t="shared" si="225"/>
        <v>0.27860630071373532</v>
      </c>
    </row>
    <row r="176" spans="1:66" x14ac:dyDescent="0.25">
      <c r="A176" t="s">
        <v>196</v>
      </c>
      <c r="B176" t="s">
        <v>206</v>
      </c>
      <c r="C176" t="s">
        <v>199</v>
      </c>
      <c r="D176" t="s">
        <v>495</v>
      </c>
      <c r="E176">
        <f>VLOOKUP(A176,home!$A$2:$E$405,3,FALSE)</f>
        <v>1.6</v>
      </c>
      <c r="F176">
        <f>VLOOKUP(B176,home!$B$2:$E$405,3,FALSE)</f>
        <v>0.56000000000000005</v>
      </c>
      <c r="G176">
        <f>VLOOKUP(C176,away!$B$2:$E$405,4,FALSE)</f>
        <v>0.69</v>
      </c>
      <c r="H176">
        <f>VLOOKUP(A176,away!$A$2:$E$405,3,FALSE)</f>
        <v>1.51111111111111</v>
      </c>
      <c r="I176">
        <f>VLOOKUP(C176,away!$B$2:$E$405,3,FALSE)</f>
        <v>0.62</v>
      </c>
      <c r="J176">
        <f>VLOOKUP(B176,home!$B$2:$E$405,4,FALSE)</f>
        <v>1.39</v>
      </c>
      <c r="K176" s="3">
        <f t="shared" si="170"/>
        <v>0.61824000000000001</v>
      </c>
      <c r="L176" s="3">
        <f t="shared" si="171"/>
        <v>1.3022755555555545</v>
      </c>
      <c r="M176" s="5">
        <f t="shared" si="172"/>
        <v>0.1465313975770772</v>
      </c>
      <c r="N176" s="5">
        <f t="shared" si="173"/>
        <v>9.0591571238052226E-2</v>
      </c>
      <c r="O176" s="5">
        <f t="shared" si="174"/>
        <v>0.19082425718602006</v>
      </c>
      <c r="P176" s="5">
        <f t="shared" si="175"/>
        <v>0.11797518876268506</v>
      </c>
      <c r="Q176" s="5">
        <f t="shared" si="176"/>
        <v>2.8003666501106698E-2</v>
      </c>
      <c r="R176" s="5">
        <f t="shared" si="177"/>
        <v>0.12425288277020018</v>
      </c>
      <c r="S176" s="5">
        <f t="shared" si="178"/>
        <v>2.3746011765618465E-2</v>
      </c>
      <c r="T176" s="5">
        <f t="shared" si="179"/>
        <v>3.6468490350321202E-2</v>
      </c>
      <c r="U176" s="5">
        <f t="shared" si="180"/>
        <v>7.6818102243848566E-2</v>
      </c>
      <c r="V176" s="5">
        <f t="shared" si="181"/>
        <v>2.1242623816329488E-3</v>
      </c>
      <c r="W176" s="5">
        <f t="shared" si="182"/>
        <v>5.7709955925480698E-3</v>
      </c>
      <c r="X176" s="5">
        <f t="shared" si="183"/>
        <v>7.5154264913941948E-3</v>
      </c>
      <c r="Y176" s="5">
        <f t="shared" si="184"/>
        <v>4.893578104658655E-3</v>
      </c>
      <c r="Z176" s="5">
        <f t="shared" si="185"/>
        <v>5.39371639796472E-2</v>
      </c>
      <c r="AA176" s="5">
        <f t="shared" si="186"/>
        <v>3.3346112258777094E-2</v>
      </c>
      <c r="AB176" s="5">
        <f t="shared" si="187"/>
        <v>1.0307950221433174E-2</v>
      </c>
      <c r="AC176" s="5">
        <f t="shared" si="188"/>
        <v>1.0689272896393849E-4</v>
      </c>
      <c r="AD176" s="5">
        <f t="shared" si="189"/>
        <v>8.9196507878422956E-4</v>
      </c>
      <c r="AE176" s="5">
        <f t="shared" si="190"/>
        <v>1.1615843185098864E-3</v>
      </c>
      <c r="AF176" s="5">
        <f t="shared" si="191"/>
        <v>7.5635143185604154E-4</v>
      </c>
      <c r="AG176" s="5">
        <f t="shared" si="192"/>
        <v>3.2832599370518853E-4</v>
      </c>
      <c r="AH176" s="5">
        <f t="shared" si="193"/>
        <v>1.7560262546671531E-2</v>
      </c>
      <c r="AI176" s="5">
        <f t="shared" si="194"/>
        <v>1.085645671685421E-2</v>
      </c>
      <c r="AJ176" s="5">
        <f t="shared" si="195"/>
        <v>3.3559479003139729E-3</v>
      </c>
      <c r="AK176" s="5">
        <f t="shared" si="196"/>
        <v>6.915937432967037E-4</v>
      </c>
      <c r="AL176" s="5">
        <f t="shared" si="197"/>
        <v>3.4424539956348425E-6</v>
      </c>
      <c r="AM176" s="5">
        <f t="shared" si="198"/>
        <v>1.1028969806151246E-4</v>
      </c>
      <c r="AN176" s="5">
        <f t="shared" si="199"/>
        <v>1.4362757781511052E-4</v>
      </c>
      <c r="AO176" s="5">
        <f t="shared" si="200"/>
        <v>9.3521341846135859E-5</v>
      </c>
      <c r="AP176" s="5">
        <f t="shared" si="201"/>
        <v>4.0596852469659169E-5</v>
      </c>
      <c r="AQ176" s="5">
        <f t="shared" si="202"/>
        <v>1.3217072150933073E-5</v>
      </c>
      <c r="AR176" s="5">
        <f t="shared" si="203"/>
        <v>4.5736601327336125E-3</v>
      </c>
      <c r="AS176" s="5">
        <f t="shared" si="204"/>
        <v>2.8276196404612292E-3</v>
      </c>
      <c r="AT176" s="5">
        <f t="shared" si="205"/>
        <v>8.7407378325937495E-4</v>
      </c>
      <c r="AU176" s="5">
        <f t="shared" si="206"/>
        <v>1.8012912525409205E-4</v>
      </c>
      <c r="AV176" s="5">
        <f t="shared" si="207"/>
        <v>2.7840757599272461E-5</v>
      </c>
      <c r="AW176" s="5">
        <f t="shared" si="208"/>
        <v>7.6988460163414191E-8</v>
      </c>
      <c r="AX176" s="5">
        <f t="shared" si="209"/>
        <v>1.136425048825824E-5</v>
      </c>
      <c r="AY176" s="5">
        <f t="shared" si="210"/>
        <v>1.4799385618068981E-5</v>
      </c>
      <c r="AZ176" s="5">
        <f t="shared" si="211"/>
        <v>9.6364390638258348E-6</v>
      </c>
      <c r="BA176" s="5">
        <f t="shared" si="212"/>
        <v>4.1830996784736792E-6</v>
      </c>
      <c r="BB176" s="5">
        <f t="shared" si="213"/>
        <v>1.3618871144321434E-6</v>
      </c>
      <c r="BC176" s="5">
        <f t="shared" si="214"/>
        <v>3.5471045971021405E-7</v>
      </c>
      <c r="BD176" s="5">
        <f t="shared" si="215"/>
        <v>9.9269429837965943E-4</v>
      </c>
      <c r="BE176" s="5">
        <f t="shared" si="216"/>
        <v>6.1372332303024073E-4</v>
      </c>
      <c r="BF176" s="5">
        <f t="shared" si="217"/>
        <v>1.89714153615108E-4</v>
      </c>
      <c r="BG176" s="5">
        <f t="shared" si="218"/>
        <v>3.9096292777001461E-5</v>
      </c>
      <c r="BH176" s="5">
        <f t="shared" si="219"/>
        <v>6.0427230116133454E-6</v>
      </c>
      <c r="BI176" s="5">
        <f t="shared" si="220"/>
        <v>7.4717061493996722E-7</v>
      </c>
      <c r="BJ176" s="8">
        <f t="shared" si="221"/>
        <v>0.1768249074157025</v>
      </c>
      <c r="BK176" s="8">
        <f t="shared" si="222"/>
        <v>0.29050199505559127</v>
      </c>
      <c r="BL176" s="8">
        <f t="shared" si="223"/>
        <v>0.47833890698815162</v>
      </c>
      <c r="BM176" s="8">
        <f t="shared" si="224"/>
        <v>0.30140928700679331</v>
      </c>
      <c r="BN176" s="8">
        <f t="shared" si="225"/>
        <v>0.69817896403514146</v>
      </c>
    </row>
    <row r="177" spans="1:66" x14ac:dyDescent="0.25">
      <c r="A177" t="s">
        <v>32</v>
      </c>
      <c r="B177" t="s">
        <v>209</v>
      </c>
      <c r="C177" t="s">
        <v>313</v>
      </c>
      <c r="D177" t="s">
        <v>495</v>
      </c>
      <c r="E177">
        <f>VLOOKUP(A177,home!$A$2:$E$405,3,FALSE)</f>
        <v>1.26056338028169</v>
      </c>
      <c r="F177">
        <f>VLOOKUP(B177,home!$B$2:$E$405,3,FALSE)</f>
        <v>0.79</v>
      </c>
      <c r="G177">
        <f>VLOOKUP(C177,away!$B$2:$E$405,4,FALSE)</f>
        <v>1.23</v>
      </c>
      <c r="H177">
        <f>VLOOKUP(A177,away!$A$2:$E$405,3,FALSE)</f>
        <v>1.12676056338028</v>
      </c>
      <c r="I177">
        <f>VLOOKUP(C177,away!$B$2:$E$405,3,FALSE)</f>
        <v>0.97</v>
      </c>
      <c r="J177">
        <f>VLOOKUP(B177,home!$B$2:$E$405,4,FALSE)</f>
        <v>1.1100000000000001</v>
      </c>
      <c r="K177" s="3">
        <f t="shared" si="170"/>
        <v>1.2248894366197183</v>
      </c>
      <c r="L177" s="3">
        <f t="shared" si="171"/>
        <v>1.2131830985915475</v>
      </c>
      <c r="M177" s="5">
        <f t="shared" si="172"/>
        <v>8.7329012944737092E-2</v>
      </c>
      <c r="N177" s="5">
        <f t="shared" si="173"/>
        <v>0.10696838546643508</v>
      </c>
      <c r="O177" s="5">
        <f t="shared" si="174"/>
        <v>0.10594608252123751</v>
      </c>
      <c r="P177" s="5">
        <f t="shared" si="175"/>
        <v>0.12977223733150478</v>
      </c>
      <c r="Q177" s="5">
        <f t="shared" si="176"/>
        <v>6.551222270505129E-2</v>
      </c>
      <c r="R177" s="5">
        <f t="shared" si="177"/>
        <v>6.4265998338375374E-2</v>
      </c>
      <c r="S177" s="5">
        <f t="shared" si="178"/>
        <v>4.8210878075197951E-2</v>
      </c>
      <c r="T177" s="5">
        <f t="shared" si="179"/>
        <v>7.9478321336933652E-2</v>
      </c>
      <c r="U177" s="5">
        <f t="shared" si="180"/>
        <v>7.871874249849635E-2</v>
      </c>
      <c r="V177" s="5">
        <f t="shared" si="181"/>
        <v>7.9602328667029727E-3</v>
      </c>
      <c r="W177" s="5">
        <f t="shared" si="182"/>
        <v>2.6748409853631926E-2</v>
      </c>
      <c r="X177" s="5">
        <f t="shared" si="183"/>
        <v>3.2450718748625859E-2</v>
      </c>
      <c r="Y177" s="5">
        <f t="shared" si="184"/>
        <v>1.9684331761490381E-2</v>
      </c>
      <c r="Z177" s="5">
        <f t="shared" si="185"/>
        <v>2.5988807666076499E-2</v>
      </c>
      <c r="AA177" s="5">
        <f t="shared" si="186"/>
        <v>3.1833415980518656E-2</v>
      </c>
      <c r="AB177" s="5">
        <f t="shared" si="187"/>
        <v>1.9496207483029319E-2</v>
      </c>
      <c r="AC177" s="5">
        <f t="shared" si="188"/>
        <v>7.3931417088551801E-4</v>
      </c>
      <c r="AD177" s="5">
        <f t="shared" si="189"/>
        <v>8.1909611690221384E-3</v>
      </c>
      <c r="AE177" s="5">
        <f t="shared" si="190"/>
        <v>9.9371356514773215E-3</v>
      </c>
      <c r="AF177" s="5">
        <f t="shared" si="191"/>
        <v>6.0277825103918986E-3</v>
      </c>
      <c r="AG177" s="5">
        <f t="shared" si="192"/>
        <v>2.437601287864394E-3</v>
      </c>
      <c r="AH177" s="5">
        <f t="shared" si="193"/>
        <v>7.8822955532576126E-3</v>
      </c>
      <c r="AI177" s="5">
        <f t="shared" si="194"/>
        <v>9.6549405594998257E-3</v>
      </c>
      <c r="AJ177" s="5">
        <f t="shared" si="195"/>
        <v>5.9131173512613064E-3</v>
      </c>
      <c r="AK177" s="5">
        <f t="shared" si="196"/>
        <v>2.4143049936842472E-3</v>
      </c>
      <c r="AL177" s="5">
        <f t="shared" si="197"/>
        <v>4.3945282701140167E-5</v>
      </c>
      <c r="AM177" s="5">
        <f t="shared" si="198"/>
        <v>2.0066043623395012E-3</v>
      </c>
      <c r="AN177" s="5">
        <f t="shared" si="199"/>
        <v>2.4343784979503525E-3</v>
      </c>
      <c r="AO177" s="5">
        <f t="shared" si="200"/>
        <v>1.4766734246440235E-3</v>
      </c>
      <c r="AP177" s="5">
        <f t="shared" si="201"/>
        <v>5.9715841363914288E-4</v>
      </c>
      <c r="AQ177" s="5">
        <f t="shared" si="202"/>
        <v>1.8111562365218708E-4</v>
      </c>
      <c r="AR177" s="5">
        <f t="shared" si="203"/>
        <v>1.9125335486630886E-3</v>
      </c>
      <c r="AS177" s="5">
        <f t="shared" si="204"/>
        <v>2.3426421409382409E-3</v>
      </c>
      <c r="AT177" s="5">
        <f t="shared" si="205"/>
        <v>1.4347388061077266E-3</v>
      </c>
      <c r="AU177" s="5">
        <f t="shared" si="206"/>
        <v>5.8579880263658014E-4</v>
      </c>
      <c r="AV177" s="5">
        <f t="shared" si="207"/>
        <v>1.7938469133350668E-4</v>
      </c>
      <c r="AW177" s="5">
        <f t="shared" si="208"/>
        <v>1.8139821221910638E-6</v>
      </c>
      <c r="AX177" s="5">
        <f t="shared" si="209"/>
        <v>4.0964474781744981E-4</v>
      </c>
      <c r="AY177" s="5">
        <f t="shared" si="210"/>
        <v>4.9697408447892685E-4</v>
      </c>
      <c r="AZ177" s="5">
        <f t="shared" si="211"/>
        <v>3.0146027986392108E-4</v>
      </c>
      <c r="BA177" s="5">
        <f t="shared" si="212"/>
        <v>1.2190883880919564E-4</v>
      </c>
      <c r="BB177" s="5">
        <f t="shared" si="213"/>
        <v>3.6974435703059368E-5</v>
      </c>
      <c r="BC177" s="5">
        <f t="shared" si="214"/>
        <v>8.9713520949822976E-6</v>
      </c>
      <c r="BD177" s="5">
        <f t="shared" si="215"/>
        <v>3.8670889612122858E-4</v>
      </c>
      <c r="BE177" s="5">
        <f t="shared" si="216"/>
        <v>4.7367564190576477E-4</v>
      </c>
      <c r="BF177" s="5">
        <f t="shared" si="217"/>
        <v>2.9010014507721788E-4</v>
      </c>
      <c r="BG177" s="5">
        <f t="shared" si="218"/>
        <v>1.1844686775564398E-4</v>
      </c>
      <c r="BH177" s="5">
        <f t="shared" si="219"/>
        <v>3.6271079278645286E-5</v>
      </c>
      <c r="BI177" s="5">
        <f t="shared" si="220"/>
        <v>8.8856123726417838E-6</v>
      </c>
      <c r="BJ177" s="8">
        <f t="shared" si="221"/>
        <v>0.36550773455191671</v>
      </c>
      <c r="BK177" s="8">
        <f t="shared" si="222"/>
        <v>0.27455259475620841</v>
      </c>
      <c r="BL177" s="8">
        <f t="shared" si="223"/>
        <v>0.33389429151155059</v>
      </c>
      <c r="BM177" s="8">
        <f t="shared" si="224"/>
        <v>0.43965432907605423</v>
      </c>
      <c r="BN177" s="8">
        <f t="shared" si="225"/>
        <v>0.55979393930734112</v>
      </c>
    </row>
    <row r="178" spans="1:66" x14ac:dyDescent="0.25">
      <c r="A178" t="s">
        <v>340</v>
      </c>
      <c r="B178" t="s">
        <v>385</v>
      </c>
      <c r="C178" t="s">
        <v>341</v>
      </c>
      <c r="D178" t="s">
        <v>495</v>
      </c>
      <c r="E178">
        <f>VLOOKUP(A178,home!$A$2:$E$405,3,FALSE)</f>
        <v>1.3317073170731699</v>
      </c>
      <c r="F178">
        <f>VLOOKUP(B178,home!$B$2:$E$405,3,FALSE)</f>
        <v>0.61</v>
      </c>
      <c r="G178">
        <f>VLOOKUP(C178,away!$B$2:$E$405,4,FALSE)</f>
        <v>1.05</v>
      </c>
      <c r="H178">
        <f>VLOOKUP(A178,away!$A$2:$E$405,3,FALSE)</f>
        <v>1.14146341463415</v>
      </c>
      <c r="I178">
        <f>VLOOKUP(C178,away!$B$2:$E$405,3,FALSE)</f>
        <v>0.68</v>
      </c>
      <c r="J178">
        <f>VLOOKUP(B178,home!$B$2:$E$405,4,FALSE)</f>
        <v>0.64</v>
      </c>
      <c r="K178" s="3">
        <f t="shared" si="170"/>
        <v>0.85295853658536536</v>
      </c>
      <c r="L178" s="3">
        <f t="shared" si="171"/>
        <v>0.49676487804878217</v>
      </c>
      <c r="M178" s="5">
        <f t="shared" si="172"/>
        <v>0.25931197262501077</v>
      </c>
      <c r="N178" s="5">
        <f t="shared" si="173"/>
        <v>0.22118236068929348</v>
      </c>
      <c r="O178" s="5">
        <f t="shared" si="174"/>
        <v>0.12881708045765261</v>
      </c>
      <c r="P178" s="5">
        <f t="shared" si="175"/>
        <v>0.10987562843435864</v>
      </c>
      <c r="Q178" s="5">
        <f t="shared" si="176"/>
        <v>9.432969134601811E-2</v>
      </c>
      <c r="R178" s="5">
        <f t="shared" si="177"/>
        <v>3.1995900632072978E-2</v>
      </c>
      <c r="S178" s="5">
        <f t="shared" si="178"/>
        <v>1.1639121018626682E-2</v>
      </c>
      <c r="T178" s="5">
        <f t="shared" si="179"/>
        <v>4.6859677617883948E-2</v>
      </c>
      <c r="U178" s="5">
        <f t="shared" si="180"/>
        <v>2.7291176579863734E-2</v>
      </c>
      <c r="V178" s="5">
        <f t="shared" si="181"/>
        <v>5.479696150459336E-4</v>
      </c>
      <c r="W178" s="5">
        <f t="shared" si="182"/>
        <v>2.6819771829016271E-2</v>
      </c>
      <c r="X178" s="5">
        <f t="shared" si="183"/>
        <v>1.3323120681937431E-2</v>
      </c>
      <c r="Y178" s="5">
        <f t="shared" si="184"/>
        <v>3.3092292103959276E-3</v>
      </c>
      <c r="Z178" s="5">
        <f t="shared" si="185"/>
        <v>5.2981465585175622E-3</v>
      </c>
      <c r="AA178" s="5">
        <f t="shared" si="186"/>
        <v>4.5190993351679294E-3</v>
      </c>
      <c r="AB178" s="5">
        <f t="shared" si="187"/>
        <v>1.927302177804367E-3</v>
      </c>
      <c r="AC178" s="5">
        <f t="shared" si="188"/>
        <v>1.4511599967458073E-5</v>
      </c>
      <c r="AD178" s="5">
        <f t="shared" si="189"/>
        <v>5.7190383327077807E-3</v>
      </c>
      <c r="AE178" s="5">
        <f t="shared" si="190"/>
        <v>2.8410173799038908E-3</v>
      </c>
      <c r="AF178" s="5">
        <f t="shared" si="191"/>
        <v>7.0565882613121353E-4</v>
      </c>
      <c r="AG178" s="5">
        <f t="shared" si="192"/>
        <v>1.1684884023570636E-4</v>
      </c>
      <c r="AH178" s="5">
        <f t="shared" si="193"/>
        <v>6.5798328225663777E-4</v>
      </c>
      <c r="AI178" s="5">
        <f t="shared" si="194"/>
        <v>5.6123245753125718E-4</v>
      </c>
      <c r="AJ178" s="5">
        <f t="shared" si="195"/>
        <v>2.3935400783003466E-4</v>
      </c>
      <c r="AK178" s="5">
        <f t="shared" si="196"/>
        <v>6.8053014748182825E-5</v>
      </c>
      <c r="AL178" s="5">
        <f t="shared" si="197"/>
        <v>2.4595411463214291E-7</v>
      </c>
      <c r="AM178" s="5">
        <f t="shared" si="198"/>
        <v>9.7562051338840748E-4</v>
      </c>
      <c r="AN178" s="5">
        <f t="shared" si="199"/>
        <v>4.8465400535528251E-4</v>
      </c>
      <c r="AO178" s="5">
        <f t="shared" si="200"/>
        <v>1.2037954393308536E-4</v>
      </c>
      <c r="AP178" s="5">
        <f t="shared" si="201"/>
        <v>1.9933443153829056E-5</v>
      </c>
      <c r="AQ178" s="5">
        <f t="shared" si="202"/>
        <v>2.4755586143510554E-6</v>
      </c>
      <c r="AR178" s="5">
        <f t="shared" si="203"/>
        <v>6.5372596993671251E-5</v>
      </c>
      <c r="AS178" s="5">
        <f t="shared" si="204"/>
        <v>5.5760114664506678E-5</v>
      </c>
      <c r="AT178" s="5">
        <f t="shared" si="205"/>
        <v>2.3780532902034891E-5</v>
      </c>
      <c r="AU178" s="5">
        <f t="shared" si="206"/>
        <v>6.761269514446605E-6</v>
      </c>
      <c r="AV178" s="5">
        <f t="shared" si="207"/>
        <v>1.4417706376254047E-6</v>
      </c>
      <c r="AW178" s="5">
        <f t="shared" si="208"/>
        <v>2.8948788593711381E-9</v>
      </c>
      <c r="AX178" s="5">
        <f t="shared" si="209"/>
        <v>1.3869397422707307E-4</v>
      </c>
      <c r="AY178" s="5">
        <f t="shared" si="210"/>
        <v>6.88982951930129E-5</v>
      </c>
      <c r="AZ178" s="5">
        <f t="shared" si="211"/>
        <v>1.7113126604663023E-5</v>
      </c>
      <c r="BA178" s="5">
        <f t="shared" si="212"/>
        <v>2.833733416932932E-6</v>
      </c>
      <c r="BB178" s="5">
        <f t="shared" si="213"/>
        <v>3.5192480882136167E-7</v>
      </c>
      <c r="BC178" s="5">
        <f t="shared" si="214"/>
        <v>3.4964776947296956E-8</v>
      </c>
      <c r="BD178" s="5">
        <f t="shared" si="215"/>
        <v>5.4124683622155424E-6</v>
      </c>
      <c r="BE178" s="5">
        <f t="shared" si="216"/>
        <v>4.6166110935499585E-6</v>
      </c>
      <c r="BF178" s="5">
        <f t="shared" si="217"/>
        <v>1.9688889211690676E-6</v>
      </c>
      <c r="BG178" s="5">
        <f t="shared" si="218"/>
        <v>5.5979353763316896E-7</v>
      </c>
      <c r="BH178" s="5">
        <f t="shared" si="219"/>
        <v>1.1937016916238309E-7</v>
      </c>
      <c r="BI178" s="5">
        <f t="shared" si="220"/>
        <v>2.0363560960138764E-8</v>
      </c>
      <c r="BJ178" s="8">
        <f t="shared" si="221"/>
        <v>0.41703740383699617</v>
      </c>
      <c r="BK178" s="8">
        <f t="shared" si="222"/>
        <v>0.38145834754231717</v>
      </c>
      <c r="BL178" s="8">
        <f t="shared" si="223"/>
        <v>0.19624299572528475</v>
      </c>
      <c r="BM178" s="8">
        <f t="shared" si="224"/>
        <v>0.15445536407839486</v>
      </c>
      <c r="BN178" s="8">
        <f t="shared" si="225"/>
        <v>0.84551263418440659</v>
      </c>
    </row>
    <row r="179" spans="1:66" x14ac:dyDescent="0.25">
      <c r="A179" t="s">
        <v>340</v>
      </c>
      <c r="B179" t="s">
        <v>361</v>
      </c>
      <c r="C179" t="s">
        <v>353</v>
      </c>
      <c r="D179" t="s">
        <v>495</v>
      </c>
      <c r="E179">
        <f>VLOOKUP(A179,home!$A$2:$E$405,3,FALSE)</f>
        <v>1.3317073170731699</v>
      </c>
      <c r="F179">
        <f>VLOOKUP(B179,home!$B$2:$E$405,3,FALSE)</f>
        <v>0.75</v>
      </c>
      <c r="G179">
        <f>VLOOKUP(C179,away!$B$2:$E$405,4,FALSE)</f>
        <v>0.57999999999999996</v>
      </c>
      <c r="H179">
        <f>VLOOKUP(A179,away!$A$2:$E$405,3,FALSE)</f>
        <v>1.14146341463415</v>
      </c>
      <c r="I179">
        <f>VLOOKUP(C179,away!$B$2:$E$405,3,FALSE)</f>
        <v>1.33</v>
      </c>
      <c r="J179">
        <f>VLOOKUP(B179,home!$B$2:$E$405,4,FALSE)</f>
        <v>1.35</v>
      </c>
      <c r="K179" s="3">
        <f t="shared" si="170"/>
        <v>0.57929268292682889</v>
      </c>
      <c r="L179" s="3">
        <f t="shared" si="171"/>
        <v>2.0494975609756163</v>
      </c>
      <c r="M179" s="5">
        <f t="shared" si="172"/>
        <v>7.2165712363005757E-2</v>
      </c>
      <c r="N179" s="5">
        <f t="shared" si="173"/>
        <v>4.1805069130091431E-2</v>
      </c>
      <c r="O179" s="5">
        <f t="shared" si="174"/>
        <v>0.14790345147404818</v>
      </c>
      <c r="P179" s="5">
        <f t="shared" si="175"/>
        <v>8.5679387218539405E-2</v>
      </c>
      <c r="Q179" s="5">
        <f t="shared" si="176"/>
        <v>1.2108685328156107E-2</v>
      </c>
      <c r="R179" s="5">
        <f t="shared" si="177"/>
        <v>0.15156388152796862</v>
      </c>
      <c r="S179" s="5">
        <f t="shared" si="178"/>
        <v>2.5430904628288557E-2</v>
      </c>
      <c r="T179" s="5">
        <f t="shared" si="179"/>
        <v>2.4816721046677169E-2</v>
      </c>
      <c r="U179" s="5">
        <f t="shared" si="180"/>
        <v>8.7799847565140976E-2</v>
      </c>
      <c r="V179" s="5">
        <f t="shared" si="181"/>
        <v>3.354785432364987E-3</v>
      </c>
      <c r="W179" s="5">
        <f t="shared" si="182"/>
        <v>2.3381576034880937E-3</v>
      </c>
      <c r="X179" s="5">
        <f t="shared" si="183"/>
        <v>4.7920483055254402E-3</v>
      </c>
      <c r="Y179" s="5">
        <f t="shared" si="184"/>
        <v>4.9106456571258641E-3</v>
      </c>
      <c r="Z179" s="5">
        <f t="shared" si="185"/>
        <v>0.10354326850785632</v>
      </c>
      <c r="AA179" s="5">
        <f t="shared" si="186"/>
        <v>5.9981857812929119E-2</v>
      </c>
      <c r="AB179" s="5">
        <f t="shared" si="187"/>
        <v>1.7373525669693638E-2</v>
      </c>
      <c r="AC179" s="5">
        <f t="shared" si="188"/>
        <v>2.4893743742948106E-4</v>
      </c>
      <c r="AD179" s="5">
        <f t="shared" si="189"/>
        <v>3.3861939780759553E-4</v>
      </c>
      <c r="AE179" s="5">
        <f t="shared" si="190"/>
        <v>6.9399962990569883E-4</v>
      </c>
      <c r="AF179" s="5">
        <f t="shared" si="191"/>
        <v>7.1117527440485537E-4</v>
      </c>
      <c r="AG179" s="5">
        <f t="shared" si="192"/>
        <v>4.8585066343963859E-4</v>
      </c>
      <c r="AH179" s="5">
        <f t="shared" si="193"/>
        <v>5.3052919065573717E-2</v>
      </c>
      <c r="AI179" s="5">
        <f t="shared" si="194"/>
        <v>3.0733167822596108E-2</v>
      </c>
      <c r="AJ179" s="5">
        <f t="shared" si="195"/>
        <v>8.901749621396093E-3</v>
      </c>
      <c r="AK179" s="5">
        <f t="shared" si="196"/>
        <v>1.7189061403071421E-3</v>
      </c>
      <c r="AL179" s="5">
        <f t="shared" si="197"/>
        <v>1.1822127931017384E-5</v>
      </c>
      <c r="AM179" s="5">
        <f t="shared" si="198"/>
        <v>3.923194788940584E-5</v>
      </c>
      <c r="AN179" s="5">
        <f t="shared" si="199"/>
        <v>8.0405781511659735E-5</v>
      </c>
      <c r="AO179" s="5">
        <f t="shared" si="200"/>
        <v>8.2395726548242494E-5</v>
      </c>
      <c r="AP179" s="5">
        <f t="shared" si="201"/>
        <v>5.6289946865145612E-5</v>
      </c>
      <c r="AQ179" s="5">
        <f t="shared" si="202"/>
        <v>2.8841527201890742E-5</v>
      </c>
      <c r="AR179" s="5">
        <f t="shared" si="203"/>
        <v>2.1746365645506003E-2</v>
      </c>
      <c r="AS179" s="5">
        <f t="shared" si="204"/>
        <v>1.2597510498692994E-2</v>
      </c>
      <c r="AT179" s="5">
        <f t="shared" si="205"/>
        <v>3.6488228274933789E-3</v>
      </c>
      <c r="AU179" s="5">
        <f t="shared" si="206"/>
        <v>7.0457878842109911E-4</v>
      </c>
      <c r="AV179" s="5">
        <f t="shared" si="207"/>
        <v>1.0203933416944822E-4</v>
      </c>
      <c r="AW179" s="5">
        <f t="shared" si="208"/>
        <v>3.8988686346626301E-7</v>
      </c>
      <c r="AX179" s="5">
        <f t="shared" si="209"/>
        <v>3.7877967248832419E-6</v>
      </c>
      <c r="AY179" s="5">
        <f t="shared" si="210"/>
        <v>7.7630801491196308E-6</v>
      </c>
      <c r="AZ179" s="5">
        <f t="shared" si="211"/>
        <v>7.955206915639456E-6</v>
      </c>
      <c r="BA179" s="5">
        <f t="shared" si="212"/>
        <v>5.4347257235531405E-6</v>
      </c>
      <c r="BB179" s="5">
        <f t="shared" si="213"/>
        <v>2.7846142787484005E-6</v>
      </c>
      <c r="BC179" s="5">
        <f t="shared" si="214"/>
        <v>1.1414120345105434E-6</v>
      </c>
      <c r="BD179" s="5">
        <f t="shared" si="215"/>
        <v>7.4281872250914257E-3</v>
      </c>
      <c r="BE179" s="5">
        <f t="shared" si="216"/>
        <v>4.303094506906008E-3</v>
      </c>
      <c r="BF179" s="5">
        <f t="shared" si="217"/>
        <v>1.2463755808966403E-3</v>
      </c>
      <c r="BG179" s="5">
        <f t="shared" si="218"/>
        <v>2.4067208473069993E-4</v>
      </c>
      <c r="BH179" s="5">
        <f t="shared" si="219"/>
        <v>3.4854894417310047E-5</v>
      </c>
      <c r="BI179" s="5">
        <f t="shared" si="220"/>
        <v>4.0382370600269788E-6</v>
      </c>
      <c r="BJ179" s="8">
        <f t="shared" si="221"/>
        <v>9.3317003802464688E-2</v>
      </c>
      <c r="BK179" s="8">
        <f t="shared" si="222"/>
        <v>0.18689931228770834</v>
      </c>
      <c r="BL179" s="8">
        <f t="shared" si="223"/>
        <v>0.61108584632303875</v>
      </c>
      <c r="BM179" s="8">
        <f t="shared" si="224"/>
        <v>0.48361187068597289</v>
      </c>
      <c r="BN179" s="8">
        <f t="shared" si="225"/>
        <v>0.51122618704180955</v>
      </c>
    </row>
    <row r="180" spans="1:66" x14ac:dyDescent="0.25">
      <c r="A180" t="s">
        <v>340</v>
      </c>
      <c r="B180" t="s">
        <v>387</v>
      </c>
      <c r="C180" t="s">
        <v>365</v>
      </c>
      <c r="D180" t="s">
        <v>495</v>
      </c>
      <c r="E180">
        <f>VLOOKUP(A180,home!$A$2:$E$405,3,FALSE)</f>
        <v>1.3317073170731699</v>
      </c>
      <c r="F180">
        <f>VLOOKUP(B180,home!$B$2:$E$405,3,FALSE)</f>
        <v>1.0900000000000001</v>
      </c>
      <c r="G180">
        <f>VLOOKUP(C180,away!$B$2:$E$405,4,FALSE)</f>
        <v>0.96</v>
      </c>
      <c r="H180">
        <f>VLOOKUP(A180,away!$A$2:$E$405,3,FALSE)</f>
        <v>1.14146341463415</v>
      </c>
      <c r="I180">
        <f>VLOOKUP(C180,away!$B$2:$E$405,3,FALSE)</f>
        <v>0.61</v>
      </c>
      <c r="J180">
        <f>VLOOKUP(B180,home!$B$2:$E$405,4,FALSE)</f>
        <v>1.04</v>
      </c>
      <c r="K180" s="3">
        <f t="shared" si="170"/>
        <v>1.3934985365853652</v>
      </c>
      <c r="L180" s="3">
        <f t="shared" si="171"/>
        <v>0.72414439024390487</v>
      </c>
      <c r="M180" s="5">
        <f t="shared" si="172"/>
        <v>0.12031488554028853</v>
      </c>
      <c r="N180" s="5">
        <f t="shared" si="173"/>
        <v>0.16765861692982778</v>
      </c>
      <c r="O180" s="5">
        <f t="shared" si="174"/>
        <v>8.7125349426837445E-2</v>
      </c>
      <c r="P180" s="5">
        <f t="shared" si="175"/>
        <v>0.12140904692578655</v>
      </c>
      <c r="Q180" s="5">
        <f t="shared" si="176"/>
        <v>0.11681601866882069</v>
      </c>
      <c r="R180" s="5">
        <f t="shared" si="177"/>
        <v>3.1545666517742169E-2</v>
      </c>
      <c r="S180" s="5">
        <f t="shared" si="178"/>
        <v>3.062828969423731E-2</v>
      </c>
      <c r="T180" s="5">
        <f t="shared" si="179"/>
        <v>8.4591664609653769E-2</v>
      </c>
      <c r="U180" s="5">
        <f t="shared" si="180"/>
        <v>4.3958840128083661E-2</v>
      </c>
      <c r="V180" s="5">
        <f t="shared" si="181"/>
        <v>3.4340919884662453E-3</v>
      </c>
      <c r="W180" s="5">
        <f t="shared" si="182"/>
        <v>5.426098368824344E-2</v>
      </c>
      <c r="X180" s="5">
        <f t="shared" si="183"/>
        <v>3.9292786946957516E-2</v>
      </c>
      <c r="Y180" s="5">
        <f t="shared" si="184"/>
        <v>1.4226825622344104E-2</v>
      </c>
      <c r="Z180" s="5">
        <f t="shared" si="185"/>
        <v>7.6145391484426584E-3</v>
      </c>
      <c r="AA180" s="5">
        <f t="shared" si="186"/>
        <v>1.0610849160126815E-2</v>
      </c>
      <c r="AB180" s="5">
        <f t="shared" si="187"/>
        <v>7.3931013882823863E-3</v>
      </c>
      <c r="AC180" s="5">
        <f t="shared" si="188"/>
        <v>2.1658263309590293E-4</v>
      </c>
      <c r="AD180" s="5">
        <f t="shared" si="189"/>
        <v>1.89031503408124E-2</v>
      </c>
      <c r="AE180" s="5">
        <f t="shared" si="190"/>
        <v>1.3688610277236456E-2</v>
      </c>
      <c r="AF180" s="5">
        <f t="shared" si="191"/>
        <v>4.9562651712479209E-3</v>
      </c>
      <c r="AG180" s="5">
        <f t="shared" si="192"/>
        <v>1.1963505401068096E-3</v>
      </c>
      <c r="AH180" s="5">
        <f t="shared" si="193"/>
        <v>1.3785064521593374E-3</v>
      </c>
      <c r="AI180" s="5">
        <f t="shared" si="194"/>
        <v>1.92094672375752E-3</v>
      </c>
      <c r="AJ180" s="5">
        <f t="shared" si="195"/>
        <v>1.3384182242072783E-3</v>
      </c>
      <c r="AK180" s="5">
        <f t="shared" si="196"/>
        <v>6.2169461225734172E-4</v>
      </c>
      <c r="AL180" s="5">
        <f t="shared" si="197"/>
        <v>8.7420907053253142E-6</v>
      </c>
      <c r="AM180" s="5">
        <f t="shared" si="198"/>
        <v>5.2683024673550426E-3</v>
      </c>
      <c r="AN180" s="5">
        <f t="shared" si="199"/>
        <v>3.8150116778432768E-3</v>
      </c>
      <c r="AO180" s="5">
        <f t="shared" si="200"/>
        <v>1.3813096526125977E-3</v>
      </c>
      <c r="AP180" s="5">
        <f t="shared" si="201"/>
        <v>3.3342254537638998E-4</v>
      </c>
      <c r="AQ180" s="5">
        <f t="shared" si="202"/>
        <v>6.0361516453789131E-5</v>
      </c>
      <c r="AR180" s="5">
        <f t="shared" si="203"/>
        <v>1.9964754284924243E-4</v>
      </c>
      <c r="AS180" s="5">
        <f t="shared" si="204"/>
        <v>2.782085587932833E-4</v>
      </c>
      <c r="AT180" s="5">
        <f t="shared" si="205"/>
        <v>1.9384160977198195E-4</v>
      </c>
      <c r="AU180" s="5">
        <f t="shared" si="206"/>
        <v>9.0039333182202744E-5</v>
      </c>
      <c r="AV180" s="5">
        <f t="shared" si="207"/>
        <v>3.1367419756130407E-5</v>
      </c>
      <c r="AW180" s="5">
        <f t="shared" si="208"/>
        <v>2.4504423813167842E-7</v>
      </c>
      <c r="AX180" s="5">
        <f t="shared" si="209"/>
        <v>1.2235619630913868E-3</v>
      </c>
      <c r="AY180" s="5">
        <f t="shared" si="210"/>
        <v>8.8603553168844747E-4</v>
      </c>
      <c r="AZ180" s="5">
        <f t="shared" si="211"/>
        <v>3.2080882991448236E-4</v>
      </c>
      <c r="BA180" s="5">
        <f t="shared" si="212"/>
        <v>7.743730484109449E-5</v>
      </c>
      <c r="BB180" s="5">
        <f t="shared" si="213"/>
        <v>1.4018947474071433E-5</v>
      </c>
      <c r="BC180" s="5">
        <f t="shared" si="214"/>
        <v>2.0303484340945581E-6</v>
      </c>
      <c r="BD180" s="5">
        <f t="shared" si="215"/>
        <v>2.4095608030043082E-5</v>
      </c>
      <c r="BE180" s="5">
        <f t="shared" si="216"/>
        <v>3.3577194527999605E-5</v>
      </c>
      <c r="BF180" s="5">
        <f t="shared" si="217"/>
        <v>2.3394885718704797E-5</v>
      </c>
      <c r="BG180" s="5">
        <f t="shared" si="218"/>
        <v>1.0866913004198998E-5</v>
      </c>
      <c r="BH180" s="5">
        <f t="shared" si="219"/>
        <v>3.7857568421379437E-6</v>
      </c>
      <c r="BI180" s="5">
        <f t="shared" si="220"/>
        <v>1.0550893238774512E-6</v>
      </c>
      <c r="BJ180" s="8">
        <f t="shared" si="221"/>
        <v>0.52897357358033559</v>
      </c>
      <c r="BK180" s="8">
        <f t="shared" si="222"/>
        <v>0.27689767440426832</v>
      </c>
      <c r="BL180" s="8">
        <f t="shared" si="223"/>
        <v>0.18678325254525377</v>
      </c>
      <c r="BM180" s="8">
        <f t="shared" si="224"/>
        <v>0.35451366518154676</v>
      </c>
      <c r="BN180" s="8">
        <f t="shared" si="225"/>
        <v>0.64486958400930317</v>
      </c>
    </row>
    <row r="181" spans="1:66" x14ac:dyDescent="0.25">
      <c r="A181" t="s">
        <v>340</v>
      </c>
      <c r="B181" t="s">
        <v>354</v>
      </c>
      <c r="C181" t="s">
        <v>352</v>
      </c>
      <c r="D181" t="s">
        <v>495</v>
      </c>
      <c r="E181">
        <f>VLOOKUP(A181,home!$A$2:$E$405,3,FALSE)</f>
        <v>1.3317073170731699</v>
      </c>
      <c r="F181">
        <f>VLOOKUP(B181,home!$B$2:$E$405,3,FALSE)</f>
        <v>1.73</v>
      </c>
      <c r="G181">
        <f>VLOOKUP(C181,away!$B$2:$E$405,4,FALSE)</f>
        <v>1.2</v>
      </c>
      <c r="H181">
        <f>VLOOKUP(A181,away!$A$2:$E$405,3,FALSE)</f>
        <v>1.14146341463415</v>
      </c>
      <c r="I181">
        <f>VLOOKUP(C181,away!$B$2:$E$405,3,FALSE)</f>
        <v>0.68</v>
      </c>
      <c r="J181">
        <f>VLOOKUP(B181,home!$B$2:$E$405,4,FALSE)</f>
        <v>0.96</v>
      </c>
      <c r="K181" s="3">
        <f t="shared" si="170"/>
        <v>2.7646243902439007</v>
      </c>
      <c r="L181" s="3">
        <f t="shared" si="171"/>
        <v>0.74514731707317317</v>
      </c>
      <c r="M181" s="5">
        <f t="shared" si="172"/>
        <v>2.9903740462870577E-2</v>
      </c>
      <c r="N181" s="5">
        <f t="shared" si="173"/>
        <v>8.2672610243175432E-2</v>
      </c>
      <c r="O181" s="5">
        <f t="shared" si="174"/>
        <v>2.2282691976360496E-2</v>
      </c>
      <c r="P181" s="5">
        <f t="shared" si="175"/>
        <v>6.1603273718138299E-2</v>
      </c>
      <c r="Q181" s="5">
        <f t="shared" si="176"/>
        <v>0.1142793573417053</v>
      </c>
      <c r="R181" s="5">
        <f t="shared" si="177"/>
        <v>8.3019440716764724E-3</v>
      </c>
      <c r="S181" s="5">
        <f t="shared" si="178"/>
        <v>3.1726493693187106E-2</v>
      </c>
      <c r="T181" s="5">
        <f t="shared" si="179"/>
        <v>8.515495652001813E-2</v>
      </c>
      <c r="U181" s="5">
        <f t="shared" si="180"/>
        <v>2.2951757066997536E-2</v>
      </c>
      <c r="V181" s="5">
        <f t="shared" si="181"/>
        <v>7.2620267745245499E-3</v>
      </c>
      <c r="W181" s="5">
        <f t="shared" si="182"/>
        <v>0.10531316620275892</v>
      </c>
      <c r="X181" s="5">
        <f t="shared" si="183"/>
        <v>7.8473823248466967E-2</v>
      </c>
      <c r="Y181" s="5">
        <f t="shared" si="184"/>
        <v>2.923727942703478E-2</v>
      </c>
      <c r="Z181" s="5">
        <f t="shared" si="185"/>
        <v>2.0620571171670863E-3</v>
      </c>
      <c r="AA181" s="5">
        <f t="shared" si="186"/>
        <v>5.7008134001961521E-3</v>
      </c>
      <c r="AB181" s="5">
        <f t="shared" si="187"/>
        <v>7.880303885205775E-3</v>
      </c>
      <c r="AC181" s="5">
        <f t="shared" si="188"/>
        <v>9.3500975173771916E-4</v>
      </c>
      <c r="AD181" s="5">
        <f t="shared" si="189"/>
        <v>7.2787836974489248E-2</v>
      </c>
      <c r="AE181" s="5">
        <f t="shared" si="190"/>
        <v>5.4237661437100168E-2</v>
      </c>
      <c r="AF181" s="5">
        <f t="shared" si="191"/>
        <v>2.0207523952089145E-2</v>
      </c>
      <c r="AG181" s="5">
        <f t="shared" si="192"/>
        <v>5.0191940858637044E-3</v>
      </c>
      <c r="AH181" s="5">
        <f t="shared" si="193"/>
        <v>3.8413408212717404E-4</v>
      </c>
      <c r="AI181" s="5">
        <f t="shared" si="194"/>
        <v>1.0619864525727391E-3</v>
      </c>
      <c r="AJ181" s="5">
        <f t="shared" si="195"/>
        <v>1.4679968244455963E-3</v>
      </c>
      <c r="AK181" s="5">
        <f t="shared" si="196"/>
        <v>1.3528199418876294E-3</v>
      </c>
      <c r="AL181" s="5">
        <f t="shared" si="197"/>
        <v>7.7046765085384296E-5</v>
      </c>
      <c r="AM181" s="5">
        <f t="shared" si="198"/>
        <v>4.0246205882553947E-2</v>
      </c>
      <c r="AN181" s="5">
        <f t="shared" si="199"/>
        <v>2.9989352335759629E-2</v>
      </c>
      <c r="AO181" s="5">
        <f t="shared" si="200"/>
        <v>1.1173242716876693E-2</v>
      </c>
      <c r="AP181" s="5">
        <f t="shared" si="201"/>
        <v>2.7752372778293466E-3</v>
      </c>
      <c r="AQ181" s="5">
        <f t="shared" si="202"/>
        <v>5.1699015295399847E-4</v>
      </c>
      <c r="AR181" s="5">
        <f t="shared" si="203"/>
        <v>5.724729613868595E-5</v>
      </c>
      <c r="AS181" s="5">
        <f t="shared" si="204"/>
        <v>1.5826727118052665E-4</v>
      </c>
      <c r="AT181" s="5">
        <f t="shared" si="205"/>
        <v>2.1877477904151484E-4</v>
      </c>
      <c r="AU181" s="5">
        <f t="shared" si="206"/>
        <v>2.0161003003613066E-4</v>
      </c>
      <c r="AV181" s="5">
        <f t="shared" si="207"/>
        <v>1.3934400158892307E-4</v>
      </c>
      <c r="AW181" s="5">
        <f t="shared" si="208"/>
        <v>4.408899359880363E-6</v>
      </c>
      <c r="AX181" s="5">
        <f t="shared" si="209"/>
        <v>1.8544273732947703E-2</v>
      </c>
      <c r="AY181" s="5">
        <f t="shared" si="210"/>
        <v>1.3818215819176496E-2</v>
      </c>
      <c r="AZ181" s="5">
        <f t="shared" si="211"/>
        <v>5.1483032221987229E-3</v>
      </c>
      <c r="BA181" s="5">
        <f t="shared" si="212"/>
        <v>1.2787481111668502E-3</v>
      </c>
      <c r="BB181" s="5">
        <f t="shared" si="213"/>
        <v>2.3821393106209155E-4</v>
      </c>
      <c r="BC181" s="5">
        <f t="shared" si="214"/>
        <v>3.5500894324074278E-5</v>
      </c>
      <c r="BD181" s="5">
        <f t="shared" si="215"/>
        <v>7.1096115212392075E-6</v>
      </c>
      <c r="BE181" s="5">
        <f t="shared" si="216"/>
        <v>1.9655405416776956E-5</v>
      </c>
      <c r="BF181" s="5">
        <f t="shared" si="217"/>
        <v>2.7169906607676834E-5</v>
      </c>
      <c r="BG181" s="5">
        <f t="shared" si="218"/>
        <v>2.5038195496077426E-5</v>
      </c>
      <c r="BH181" s="5">
        <f t="shared" si="219"/>
        <v>1.7305301489037658E-5</v>
      </c>
      <c r="BI181" s="5">
        <f t="shared" si="220"/>
        <v>9.5685317154235189E-6</v>
      </c>
      <c r="BJ181" s="8">
        <f t="shared" si="221"/>
        <v>0.77114769350955126</v>
      </c>
      <c r="BK181" s="8">
        <f t="shared" si="222"/>
        <v>0.14532580698472014</v>
      </c>
      <c r="BL181" s="8">
        <f t="shared" si="223"/>
        <v>7.2265538031701576E-2</v>
      </c>
      <c r="BM181" s="8">
        <f t="shared" si="224"/>
        <v>0.65794367090939687</v>
      </c>
      <c r="BN181" s="8">
        <f t="shared" si="225"/>
        <v>0.31904361781392654</v>
      </c>
    </row>
    <row r="182" spans="1:66" x14ac:dyDescent="0.25">
      <c r="A182" t="s">
        <v>342</v>
      </c>
      <c r="B182" t="s">
        <v>420</v>
      </c>
      <c r="C182" t="s">
        <v>363</v>
      </c>
      <c r="D182" t="s">
        <v>495</v>
      </c>
      <c r="E182">
        <f>VLOOKUP(A182,home!$A$2:$E$405,3,FALSE)</f>
        <v>1.1388888888888899</v>
      </c>
      <c r="F182">
        <f>VLOOKUP(B182,home!$B$2:$E$405,3,FALSE)</f>
        <v>1.1000000000000001</v>
      </c>
      <c r="G182">
        <f>VLOOKUP(C182,away!$B$2:$E$405,4,FALSE)</f>
        <v>1.32</v>
      </c>
      <c r="H182">
        <f>VLOOKUP(A182,away!$A$2:$E$405,3,FALSE)</f>
        <v>0.83333333333333304</v>
      </c>
      <c r="I182">
        <f>VLOOKUP(C182,away!$B$2:$E$405,3,FALSE)</f>
        <v>0.73</v>
      </c>
      <c r="J182">
        <f>VLOOKUP(B182,home!$B$2:$E$405,4,FALSE)</f>
        <v>0.6</v>
      </c>
      <c r="K182" s="3">
        <f t="shared" si="170"/>
        <v>1.6536666666666684</v>
      </c>
      <c r="L182" s="3">
        <f t="shared" si="171"/>
        <v>0.36499999999999982</v>
      </c>
      <c r="M182" s="5">
        <f t="shared" si="172"/>
        <v>0.1328324570019552</v>
      </c>
      <c r="N182" s="5">
        <f t="shared" si="173"/>
        <v>0.21966060639556684</v>
      </c>
      <c r="O182" s="5">
        <f t="shared" si="174"/>
        <v>4.8483846805713625E-2</v>
      </c>
      <c r="P182" s="5">
        <f t="shared" si="175"/>
        <v>8.0176121334381859E-2</v>
      </c>
      <c r="Q182" s="5">
        <f t="shared" si="176"/>
        <v>0.18162271138806807</v>
      </c>
      <c r="R182" s="5">
        <f t="shared" si="177"/>
        <v>8.848302042042731E-3</v>
      </c>
      <c r="S182" s="5">
        <f t="shared" si="178"/>
        <v>1.2098342862337672E-2</v>
      </c>
      <c r="T182" s="5">
        <f t="shared" si="179"/>
        <v>6.6292289656644812E-2</v>
      </c>
      <c r="U182" s="5">
        <f t="shared" si="180"/>
        <v>1.4632142143524681E-2</v>
      </c>
      <c r="V182" s="5">
        <f t="shared" si="181"/>
        <v>8.1137984493040351E-4</v>
      </c>
      <c r="W182" s="5">
        <f t="shared" si="182"/>
        <v>0.1001144745773563</v>
      </c>
      <c r="X182" s="5">
        <f t="shared" si="183"/>
        <v>3.6541783220735036E-2</v>
      </c>
      <c r="Y182" s="5">
        <f t="shared" si="184"/>
        <v>6.66887543778414E-3</v>
      </c>
      <c r="Z182" s="5">
        <f t="shared" si="185"/>
        <v>1.0765434151151988E-3</v>
      </c>
      <c r="AA182" s="5">
        <f t="shared" si="186"/>
        <v>1.7802439607955023E-3</v>
      </c>
      <c r="AB182" s="5">
        <f t="shared" si="187"/>
        <v>1.4719650482510832E-3</v>
      </c>
      <c r="AC182" s="5">
        <f t="shared" si="188"/>
        <v>3.0608713018862549E-5</v>
      </c>
      <c r="AD182" s="5">
        <f t="shared" si="189"/>
        <v>4.1388992364855423E-2</v>
      </c>
      <c r="AE182" s="5">
        <f t="shared" si="190"/>
        <v>1.5106982213172223E-2</v>
      </c>
      <c r="AF182" s="5">
        <f t="shared" si="191"/>
        <v>2.757024253903929E-3</v>
      </c>
      <c r="AG182" s="5">
        <f t="shared" si="192"/>
        <v>3.3543795089164467E-4</v>
      </c>
      <c r="AH182" s="5">
        <f t="shared" si="193"/>
        <v>9.8234586629261818E-5</v>
      </c>
      <c r="AI182" s="5">
        <f t="shared" si="194"/>
        <v>1.6244726142258947E-4</v>
      </c>
      <c r="AJ182" s="5">
        <f t="shared" si="195"/>
        <v>1.3431681065291122E-4</v>
      </c>
      <c r="AK182" s="5">
        <f t="shared" si="196"/>
        <v>7.4038410849899252E-5</v>
      </c>
      <c r="AL182" s="5">
        <f t="shared" si="197"/>
        <v>7.3900248306134228E-7</v>
      </c>
      <c r="AM182" s="5">
        <f t="shared" si="198"/>
        <v>1.368871940813653E-2</v>
      </c>
      <c r="AN182" s="5">
        <f t="shared" si="199"/>
        <v>4.9963825839698314E-3</v>
      </c>
      <c r="AO182" s="5">
        <f t="shared" si="200"/>
        <v>9.1183982157449367E-4</v>
      </c>
      <c r="AP182" s="5">
        <f t="shared" si="201"/>
        <v>1.1094051162489671E-4</v>
      </c>
      <c r="AQ182" s="5">
        <f t="shared" si="202"/>
        <v>1.0123321685771815E-5</v>
      </c>
      <c r="AR182" s="5">
        <f t="shared" si="203"/>
        <v>7.1711248239361101E-6</v>
      </c>
      <c r="AS182" s="5">
        <f t="shared" si="204"/>
        <v>1.1858650083849027E-5</v>
      </c>
      <c r="AT182" s="5">
        <f t="shared" si="205"/>
        <v>9.8051271776625155E-6</v>
      </c>
      <c r="AU182" s="5">
        <f t="shared" si="206"/>
        <v>5.4048039920426443E-6</v>
      </c>
      <c r="AV182" s="5">
        <f t="shared" si="207"/>
        <v>2.2344360503769655E-6</v>
      </c>
      <c r="AW182" s="5">
        <f t="shared" si="208"/>
        <v>1.239036880778309E-8</v>
      </c>
      <c r="AX182" s="5">
        <f t="shared" si="209"/>
        <v>3.7727631657647476E-3</v>
      </c>
      <c r="AY182" s="5">
        <f t="shared" si="210"/>
        <v>1.3770585555041321E-3</v>
      </c>
      <c r="AZ182" s="5">
        <f t="shared" si="211"/>
        <v>2.5131318637950398E-4</v>
      </c>
      <c r="BA182" s="5">
        <f t="shared" si="212"/>
        <v>3.057643767617298E-5</v>
      </c>
      <c r="BB182" s="5">
        <f t="shared" si="213"/>
        <v>2.7900999379507821E-6</v>
      </c>
      <c r="BC182" s="5">
        <f t="shared" si="214"/>
        <v>2.0367729547040702E-7</v>
      </c>
      <c r="BD182" s="5">
        <f t="shared" si="215"/>
        <v>4.3624342678944655E-7</v>
      </c>
      <c r="BE182" s="5">
        <f t="shared" si="216"/>
        <v>7.214012134341489E-7</v>
      </c>
      <c r="BF182" s="5">
        <f t="shared" si="217"/>
        <v>5.9647856997446959E-7</v>
      </c>
      <c r="BG182" s="5">
        <f t="shared" si="218"/>
        <v>3.2879224284926075E-7</v>
      </c>
      <c r="BH182" s="5">
        <f t="shared" si="219"/>
        <v>1.3592819306459869E-7</v>
      </c>
      <c r="BI182" s="5">
        <f t="shared" si="220"/>
        <v>4.4955984386231649E-8</v>
      </c>
      <c r="BJ182" s="8">
        <f t="shared" si="221"/>
        <v>0.6956418882285279</v>
      </c>
      <c r="BK182" s="8">
        <f t="shared" si="222"/>
        <v>0.22732670731461121</v>
      </c>
      <c r="BL182" s="8">
        <f t="shared" si="223"/>
        <v>7.572427501164064E-2</v>
      </c>
      <c r="BM182" s="8">
        <f t="shared" si="224"/>
        <v>0.32676832283703144</v>
      </c>
      <c r="BN182" s="8">
        <f t="shared" si="225"/>
        <v>0.67162404496772821</v>
      </c>
    </row>
    <row r="183" spans="1:66" x14ac:dyDescent="0.25">
      <c r="A183" t="s">
        <v>342</v>
      </c>
      <c r="B183" t="s">
        <v>380</v>
      </c>
      <c r="C183" t="s">
        <v>430</v>
      </c>
      <c r="D183" t="s">
        <v>495</v>
      </c>
      <c r="E183">
        <f>VLOOKUP(A183,home!$A$2:$E$405,3,FALSE)</f>
        <v>1.1388888888888899</v>
      </c>
      <c r="F183">
        <f>VLOOKUP(B183,home!$B$2:$E$405,3,FALSE)</f>
        <v>1.54</v>
      </c>
      <c r="G183">
        <f>VLOOKUP(C183,away!$B$2:$E$405,4,FALSE)</f>
        <v>0.88</v>
      </c>
      <c r="H183">
        <f>VLOOKUP(A183,away!$A$2:$E$405,3,FALSE)</f>
        <v>0.83333333333333304</v>
      </c>
      <c r="I183">
        <f>VLOOKUP(C183,away!$B$2:$E$405,3,FALSE)</f>
        <v>0.73</v>
      </c>
      <c r="J183">
        <f>VLOOKUP(B183,home!$B$2:$E$405,4,FALSE)</f>
        <v>0.7</v>
      </c>
      <c r="K183" s="3">
        <f t="shared" si="170"/>
        <v>1.5434222222222238</v>
      </c>
      <c r="L183" s="3">
        <f t="shared" si="171"/>
        <v>0.42583333333333312</v>
      </c>
      <c r="M183" s="5">
        <f t="shared" si="172"/>
        <v>0.13956071274981346</v>
      </c>
      <c r="N183" s="5">
        <f t="shared" si="173"/>
        <v>0.21540110540723453</v>
      </c>
      <c r="O183" s="5">
        <f t="shared" si="174"/>
        <v>5.9429603512628874E-2</v>
      </c>
      <c r="P183" s="5">
        <f t="shared" si="175"/>
        <v>9.1724970719247331E-2</v>
      </c>
      <c r="Q183" s="5">
        <f t="shared" si="176"/>
        <v>0.16622742638837873</v>
      </c>
      <c r="R183" s="5">
        <f t="shared" si="177"/>
        <v>1.2653553081230557E-2</v>
      </c>
      <c r="S183" s="5">
        <f t="shared" si="178"/>
        <v>1.5071344377069376E-2</v>
      </c>
      <c r="T183" s="5">
        <f t="shared" si="179"/>
        <v>7.0785179070384591E-2</v>
      </c>
      <c r="U183" s="5">
        <f t="shared" si="180"/>
        <v>1.9529775015639732E-2</v>
      </c>
      <c r="V183" s="5">
        <f t="shared" si="181"/>
        <v>1.1006110964166731E-3</v>
      </c>
      <c r="W183" s="5">
        <f t="shared" si="182"/>
        <v>8.5519701276877524E-2</v>
      </c>
      <c r="X183" s="5">
        <f t="shared" si="183"/>
        <v>3.6417139460403668E-2</v>
      </c>
      <c r="Y183" s="5">
        <f t="shared" si="184"/>
        <v>7.7538159434442765E-3</v>
      </c>
      <c r="Z183" s="5">
        <f t="shared" si="185"/>
        <v>1.7961015623635587E-3</v>
      </c>
      <c r="AA183" s="5">
        <f t="shared" si="186"/>
        <v>2.7721430647199719E-3</v>
      </c>
      <c r="AB183" s="5">
        <f t="shared" si="187"/>
        <v>2.139293604634013E-3</v>
      </c>
      <c r="AC183" s="5">
        <f t="shared" si="188"/>
        <v>4.521039562414073E-5</v>
      </c>
      <c r="AD183" s="5">
        <f t="shared" si="189"/>
        <v>3.2998251847134778E-2</v>
      </c>
      <c r="AE183" s="5">
        <f t="shared" si="190"/>
        <v>1.405175557823822E-2</v>
      </c>
      <c r="AF183" s="5">
        <f t="shared" si="191"/>
        <v>2.9918529585332191E-3</v>
      </c>
      <c r="AG183" s="5">
        <f t="shared" si="192"/>
        <v>4.246769060584651E-4</v>
      </c>
      <c r="AH183" s="5">
        <f t="shared" si="193"/>
        <v>1.9120997882662039E-4</v>
      </c>
      <c r="AI183" s="5">
        <f t="shared" si="194"/>
        <v>2.9511773043164682E-4</v>
      </c>
      <c r="AJ183" s="5">
        <f t="shared" si="195"/>
        <v>2.2774563165999583E-4</v>
      </c>
      <c r="AK183" s="5">
        <f t="shared" si="196"/>
        <v>1.1716922297269158E-4</v>
      </c>
      <c r="AL183" s="5">
        <f t="shared" si="197"/>
        <v>1.1885643554325974E-6</v>
      </c>
      <c r="AM183" s="5">
        <f t="shared" si="198"/>
        <v>1.0186047039070669E-2</v>
      </c>
      <c r="AN183" s="5">
        <f t="shared" si="199"/>
        <v>4.3375583641375916E-3</v>
      </c>
      <c r="AO183" s="5">
        <f t="shared" si="200"/>
        <v>9.2353846836429495E-4</v>
      </c>
      <c r="AP183" s="5">
        <f t="shared" si="201"/>
        <v>1.310911548150429E-4</v>
      </c>
      <c r="AQ183" s="5">
        <f t="shared" si="202"/>
        <v>1.3955745856351434E-5</v>
      </c>
      <c r="AR183" s="5">
        <f t="shared" si="203"/>
        <v>1.6284716530067175E-5</v>
      </c>
      <c r="AS183" s="5">
        <f t="shared" si="204"/>
        <v>2.5134193375095261E-5</v>
      </c>
      <c r="AT183" s="5">
        <f t="shared" si="205"/>
        <v>1.9396336296376314E-5</v>
      </c>
      <c r="AU183" s="5">
        <f t="shared" si="206"/>
        <v>9.9789121565075683E-6</v>
      </c>
      <c r="AV183" s="5">
        <f t="shared" si="207"/>
        <v>3.8504186939893196E-6</v>
      </c>
      <c r="AW183" s="5">
        <f t="shared" si="208"/>
        <v>2.1699244036662649E-8</v>
      </c>
      <c r="AX183" s="5">
        <f t="shared" si="209"/>
        <v>2.6202285594504274E-3</v>
      </c>
      <c r="AY183" s="5">
        <f t="shared" si="210"/>
        <v>1.1157806615659733E-3</v>
      </c>
      <c r="AZ183" s="5">
        <f t="shared" si="211"/>
        <v>2.3756829919175499E-4</v>
      </c>
      <c r="BA183" s="5">
        <f t="shared" si="212"/>
        <v>3.3721500246385207E-5</v>
      </c>
      <c r="BB183" s="5">
        <f t="shared" si="213"/>
        <v>3.5899347137297559E-6</v>
      </c>
      <c r="BC183" s="5">
        <f t="shared" si="214"/>
        <v>3.057427731193176E-7</v>
      </c>
      <c r="BD183" s="5">
        <f t="shared" si="215"/>
        <v>1.1557625203978215E-6</v>
      </c>
      <c r="BE183" s="5">
        <f t="shared" si="216"/>
        <v>1.7838295575935638E-6</v>
      </c>
      <c r="BF183" s="5">
        <f t="shared" si="217"/>
        <v>1.3766010899233725E-6</v>
      </c>
      <c r="BG183" s="5">
        <f t="shared" si="218"/>
        <v>7.0822557110768897E-7</v>
      </c>
      <c r="BH183" s="5">
        <f t="shared" si="219"/>
        <v>2.7327277119840826E-7</v>
      </c>
      <c r="BI183" s="5">
        <f t="shared" si="220"/>
        <v>8.4355053559174501E-8</v>
      </c>
      <c r="BJ183" s="8">
        <f t="shared" si="221"/>
        <v>0.65217429030687346</v>
      </c>
      <c r="BK183" s="8">
        <f t="shared" si="222"/>
        <v>0.2486198185640924</v>
      </c>
      <c r="BL183" s="8">
        <f t="shared" si="223"/>
        <v>9.7435637466359887E-2</v>
      </c>
      <c r="BM183" s="8">
        <f t="shared" si="224"/>
        <v>0.31391271707883361</v>
      </c>
      <c r="BN183" s="8">
        <f t="shared" si="225"/>
        <v>0.68499737185853338</v>
      </c>
    </row>
    <row r="184" spans="1:66" x14ac:dyDescent="0.25">
      <c r="A184" t="s">
        <v>342</v>
      </c>
      <c r="B184" t="s">
        <v>402</v>
      </c>
      <c r="C184" t="s">
        <v>392</v>
      </c>
      <c r="D184" t="s">
        <v>495</v>
      </c>
      <c r="E184">
        <f>VLOOKUP(A184,home!$A$2:$E$405,3,FALSE)</f>
        <v>1.1388888888888899</v>
      </c>
      <c r="F184">
        <f>VLOOKUP(B184,home!$B$2:$E$405,3,FALSE)</f>
        <v>0.73</v>
      </c>
      <c r="G184">
        <f>VLOOKUP(C184,away!$B$2:$E$405,4,FALSE)</f>
        <v>1.17</v>
      </c>
      <c r="H184">
        <f>VLOOKUP(A184,away!$A$2:$E$405,3,FALSE)</f>
        <v>0.83333333333333304</v>
      </c>
      <c r="I184">
        <f>VLOOKUP(C184,away!$B$2:$E$405,3,FALSE)</f>
        <v>0.51</v>
      </c>
      <c r="J184">
        <f>VLOOKUP(B184,home!$B$2:$E$405,4,FALSE)</f>
        <v>0.8</v>
      </c>
      <c r="K184" s="3">
        <f t="shared" si="170"/>
        <v>0.97272500000000084</v>
      </c>
      <c r="L184" s="3">
        <f t="shared" si="171"/>
        <v>0.33999999999999991</v>
      </c>
      <c r="M184" s="5">
        <f t="shared" si="172"/>
        <v>0.26908579761297563</v>
      </c>
      <c r="N184" s="5">
        <f t="shared" si="173"/>
        <v>0.26174648248308197</v>
      </c>
      <c r="O184" s="5">
        <f t="shared" si="174"/>
        <v>9.1489171188411711E-2</v>
      </c>
      <c r="P184" s="5">
        <f t="shared" si="175"/>
        <v>8.8993804044247851E-2</v>
      </c>
      <c r="Q184" s="5">
        <f t="shared" si="176"/>
        <v>0.12730367358667805</v>
      </c>
      <c r="R184" s="5">
        <f t="shared" si="177"/>
        <v>1.5553159102029984E-2</v>
      </c>
      <c r="S184" s="5">
        <f t="shared" si="178"/>
        <v>7.358152333309987E-3</v>
      </c>
      <c r="T184" s="5">
        <f t="shared" si="179"/>
        <v>4.3283249019470532E-2</v>
      </c>
      <c r="U184" s="5">
        <f t="shared" si="180"/>
        <v>1.5128946687522129E-2</v>
      </c>
      <c r="V184" s="5">
        <f t="shared" si="181"/>
        <v>2.7039288529582747E-4</v>
      </c>
      <c r="W184" s="5">
        <f t="shared" si="182"/>
        <v>4.1277155296533842E-2</v>
      </c>
      <c r="X184" s="5">
        <f t="shared" si="183"/>
        <v>1.4034232800821504E-2</v>
      </c>
      <c r="Y184" s="5">
        <f t="shared" si="184"/>
        <v>2.3858195761396546E-3</v>
      </c>
      <c r="Z184" s="5">
        <f t="shared" si="185"/>
        <v>1.7626913648967314E-3</v>
      </c>
      <c r="AA184" s="5">
        <f t="shared" si="186"/>
        <v>1.7146139579191744E-3</v>
      </c>
      <c r="AB184" s="5">
        <f t="shared" si="187"/>
        <v>8.3392393110846505E-4</v>
      </c>
      <c r="AC184" s="5">
        <f t="shared" si="188"/>
        <v>5.5891307861744067E-6</v>
      </c>
      <c r="AD184" s="5">
        <f t="shared" si="189"/>
        <v>1.0037830221455225E-2</v>
      </c>
      <c r="AE184" s="5">
        <f t="shared" si="190"/>
        <v>3.4128622752947761E-3</v>
      </c>
      <c r="AF184" s="5">
        <f t="shared" si="191"/>
        <v>5.8018658680011176E-4</v>
      </c>
      <c r="AG184" s="5">
        <f t="shared" si="192"/>
        <v>6.5754479837345985E-5</v>
      </c>
      <c r="AH184" s="5">
        <f t="shared" si="193"/>
        <v>1.498287660162221E-4</v>
      </c>
      <c r="AI184" s="5">
        <f t="shared" si="194"/>
        <v>1.4574218642312976E-4</v>
      </c>
      <c r="AJ184" s="5">
        <f t="shared" si="195"/>
        <v>7.0883534144219502E-5</v>
      </c>
      <c r="AK184" s="5">
        <f t="shared" si="196"/>
        <v>2.2983395250145327E-5</v>
      </c>
      <c r="AL184" s="5">
        <f t="shared" si="197"/>
        <v>7.3938946518148491E-8</v>
      </c>
      <c r="AM184" s="5">
        <f t="shared" si="198"/>
        <v>1.9528096804330092E-3</v>
      </c>
      <c r="AN184" s="5">
        <f t="shared" si="199"/>
        <v>6.6395529134722308E-4</v>
      </c>
      <c r="AO184" s="5">
        <f t="shared" si="200"/>
        <v>1.1287239952902788E-4</v>
      </c>
      <c r="AP184" s="5">
        <f t="shared" si="201"/>
        <v>1.2792205279956491E-5</v>
      </c>
      <c r="AQ184" s="5">
        <f t="shared" si="202"/>
        <v>1.0873374487963012E-6</v>
      </c>
      <c r="AR184" s="5">
        <f t="shared" si="203"/>
        <v>1.0188356089103103E-5</v>
      </c>
      <c r="AS184" s="5">
        <f t="shared" si="204"/>
        <v>9.9104686767728232E-6</v>
      </c>
      <c r="AT184" s="5">
        <f t="shared" si="205"/>
        <v>4.8200803218069258E-6</v>
      </c>
      <c r="AU184" s="5">
        <f t="shared" si="206"/>
        <v>1.5628708770098821E-6</v>
      </c>
      <c r="AV184" s="5">
        <f t="shared" si="207"/>
        <v>3.8006089345985963E-7</v>
      </c>
      <c r="AW184" s="5">
        <f t="shared" si="208"/>
        <v>6.7926580543428988E-10</v>
      </c>
      <c r="AX184" s="5">
        <f t="shared" si="209"/>
        <v>3.1659113273319999E-4</v>
      </c>
      <c r="AY184" s="5">
        <f t="shared" si="210"/>
        <v>1.0764098512928799E-4</v>
      </c>
      <c r="AZ184" s="5">
        <f t="shared" si="211"/>
        <v>1.8298967471978951E-5</v>
      </c>
      <c r="BA184" s="5">
        <f t="shared" si="212"/>
        <v>2.073882980157614E-6</v>
      </c>
      <c r="BB184" s="5">
        <f t="shared" si="213"/>
        <v>1.7628005331339713E-7</v>
      </c>
      <c r="BC184" s="5">
        <f t="shared" si="214"/>
        <v>1.1987043625311005E-8</v>
      </c>
      <c r="BD184" s="5">
        <f t="shared" si="215"/>
        <v>5.7734017838250877E-7</v>
      </c>
      <c r="BE184" s="5">
        <f t="shared" si="216"/>
        <v>5.6159322501712631E-7</v>
      </c>
      <c r="BF184" s="5">
        <f t="shared" si="217"/>
        <v>2.7313788490239229E-7</v>
      </c>
      <c r="BG184" s="5">
        <f t="shared" si="218"/>
        <v>8.8562683030559941E-8</v>
      </c>
      <c r="BH184" s="5">
        <f t="shared" si="219"/>
        <v>2.1536783962725366E-8</v>
      </c>
      <c r="BI184" s="5">
        <f t="shared" si="220"/>
        <v>4.1898736360284116E-9</v>
      </c>
      <c r="BJ184" s="8">
        <f t="shared" si="221"/>
        <v>0.50731555647556259</v>
      </c>
      <c r="BK184" s="8">
        <f t="shared" si="222"/>
        <v>0.36582145093069129</v>
      </c>
      <c r="BL184" s="8">
        <f t="shared" si="223"/>
        <v>0.12513764094631222</v>
      </c>
      <c r="BM184" s="8">
        <f t="shared" si="224"/>
        <v>0.14575761139417409</v>
      </c>
      <c r="BN184" s="8">
        <f t="shared" si="225"/>
        <v>0.85417208801742528</v>
      </c>
    </row>
    <row r="185" spans="1:66" x14ac:dyDescent="0.25">
      <c r="A185" t="s">
        <v>342</v>
      </c>
      <c r="B185" t="s">
        <v>426</v>
      </c>
      <c r="C185" t="s">
        <v>384</v>
      </c>
      <c r="D185" t="s">
        <v>495</v>
      </c>
      <c r="E185">
        <f>VLOOKUP(A185,home!$A$2:$E$405,3,FALSE)</f>
        <v>1.1388888888888899</v>
      </c>
      <c r="F185">
        <f>VLOOKUP(B185,home!$B$2:$E$405,3,FALSE)</f>
        <v>0.95</v>
      </c>
      <c r="G185">
        <f>VLOOKUP(C185,away!$B$2:$E$405,4,FALSE)</f>
        <v>1.24</v>
      </c>
      <c r="H185">
        <f>VLOOKUP(A185,away!$A$2:$E$405,3,FALSE)</f>
        <v>0.83333333333333304</v>
      </c>
      <c r="I185">
        <f>VLOOKUP(C185,away!$B$2:$E$405,3,FALSE)</f>
        <v>1.17</v>
      </c>
      <c r="J185">
        <f>VLOOKUP(B185,home!$B$2:$E$405,4,FALSE)</f>
        <v>0.7</v>
      </c>
      <c r="K185" s="3">
        <f t="shared" si="170"/>
        <v>1.3416111111111124</v>
      </c>
      <c r="L185" s="3">
        <f t="shared" si="171"/>
        <v>0.68249999999999966</v>
      </c>
      <c r="M185" s="5">
        <f t="shared" si="172"/>
        <v>0.13211122320961133</v>
      </c>
      <c r="N185" s="5">
        <f t="shared" si="173"/>
        <v>0.17724188496049484</v>
      </c>
      <c r="O185" s="5">
        <f t="shared" si="174"/>
        <v>9.016590984055968E-2</v>
      </c>
      <c r="P185" s="5">
        <f t="shared" si="175"/>
        <v>0.12096758648553765</v>
      </c>
      <c r="Q185" s="5">
        <f t="shared" si="176"/>
        <v>0.11889484110863874</v>
      </c>
      <c r="R185" s="5">
        <f t="shared" si="177"/>
        <v>3.0769116733090976E-2</v>
      </c>
      <c r="S185" s="5">
        <f t="shared" si="178"/>
        <v>2.7690980040580401E-2</v>
      </c>
      <c r="T185" s="5">
        <f t="shared" si="179"/>
        <v>8.1145729056645896E-2</v>
      </c>
      <c r="U185" s="5">
        <f t="shared" si="180"/>
        <v>4.1280188888189705E-2</v>
      </c>
      <c r="V185" s="5">
        <f t="shared" si="181"/>
        <v>2.8172482595832339E-3</v>
      </c>
      <c r="W185" s="5">
        <f t="shared" si="182"/>
        <v>5.3170213295046655E-2</v>
      </c>
      <c r="X185" s="5">
        <f t="shared" si="183"/>
        <v>3.6288670573869322E-2</v>
      </c>
      <c r="Y185" s="5">
        <f t="shared" si="184"/>
        <v>1.2383508833332901E-2</v>
      </c>
      <c r="Z185" s="5">
        <f t="shared" si="185"/>
        <v>6.9999740567781949E-3</v>
      </c>
      <c r="AA185" s="5">
        <f t="shared" si="186"/>
        <v>9.3912429720631567E-3</v>
      </c>
      <c r="AB185" s="5">
        <f t="shared" si="187"/>
        <v>6.2996979592320392E-3</v>
      </c>
      <c r="AC185" s="5">
        <f t="shared" si="188"/>
        <v>1.6122576218962164E-4</v>
      </c>
      <c r="AD185" s="5">
        <f t="shared" si="189"/>
        <v>1.7833437234195587E-2</v>
      </c>
      <c r="AE185" s="5">
        <f t="shared" si="190"/>
        <v>1.2171320912338482E-2</v>
      </c>
      <c r="AF185" s="5">
        <f t="shared" si="191"/>
        <v>4.1534632613355049E-3</v>
      </c>
      <c r="AG185" s="5">
        <f t="shared" si="192"/>
        <v>9.449128919538271E-4</v>
      </c>
      <c r="AH185" s="5">
        <f t="shared" si="193"/>
        <v>1.1943705734377788E-3</v>
      </c>
      <c r="AI185" s="5">
        <f t="shared" si="194"/>
        <v>1.6023808321082749E-3</v>
      </c>
      <c r="AJ185" s="5">
        <f t="shared" si="195"/>
        <v>1.0748859642939659E-3</v>
      </c>
      <c r="AK185" s="5">
        <f t="shared" si="196"/>
        <v>4.8069298429138897E-4</v>
      </c>
      <c r="AL185" s="5">
        <f t="shared" si="197"/>
        <v>5.9050520788610501E-6</v>
      </c>
      <c r="AM185" s="5">
        <f t="shared" si="198"/>
        <v>4.7851075085398849E-3</v>
      </c>
      <c r="AN185" s="5">
        <f t="shared" si="199"/>
        <v>3.2658358745784699E-3</v>
      </c>
      <c r="AO185" s="5">
        <f t="shared" si="200"/>
        <v>1.1144664921999023E-3</v>
      </c>
      <c r="AP185" s="5">
        <f t="shared" si="201"/>
        <v>2.5354112697547774E-4</v>
      </c>
      <c r="AQ185" s="5">
        <f t="shared" si="202"/>
        <v>4.3260454790190854E-5</v>
      </c>
      <c r="AR185" s="5">
        <f t="shared" si="203"/>
        <v>1.6303158327425675E-4</v>
      </c>
      <c r="AS185" s="5">
        <f t="shared" si="204"/>
        <v>2.1872498358277946E-4</v>
      </c>
      <c r="AT185" s="5">
        <f t="shared" si="205"/>
        <v>1.467219341261263E-4</v>
      </c>
      <c r="AU185" s="5">
        <f t="shared" si="206"/>
        <v>6.5614592355774578E-5</v>
      </c>
      <c r="AV185" s="5">
        <f t="shared" si="207"/>
        <v>2.2007316538883346E-5</v>
      </c>
      <c r="AW185" s="5">
        <f t="shared" si="208"/>
        <v>1.5019329098807645E-7</v>
      </c>
      <c r="AX185" s="5">
        <f t="shared" si="209"/>
        <v>1.0699589002197195E-3</v>
      </c>
      <c r="AY185" s="5">
        <f t="shared" si="210"/>
        <v>7.3024694939995811E-4</v>
      </c>
      <c r="AZ185" s="5">
        <f t="shared" si="211"/>
        <v>2.4919677148273558E-4</v>
      </c>
      <c r="BA185" s="5">
        <f t="shared" si="212"/>
        <v>5.6692265512322332E-5</v>
      </c>
      <c r="BB185" s="5">
        <f t="shared" si="213"/>
        <v>9.673117803039991E-6</v>
      </c>
      <c r="BC185" s="5">
        <f t="shared" si="214"/>
        <v>1.3203805801149584E-6</v>
      </c>
      <c r="BD185" s="5">
        <f t="shared" si="215"/>
        <v>1.8544842597446694E-5</v>
      </c>
      <c r="BE185" s="5">
        <f t="shared" si="216"/>
        <v>2.487996688254115E-5</v>
      </c>
      <c r="BF185" s="5">
        <f t="shared" si="217"/>
        <v>1.668962000684686E-5</v>
      </c>
      <c r="BG185" s="5">
        <f t="shared" si="218"/>
        <v>7.463659880469354E-6</v>
      </c>
      <c r="BH185" s="5">
        <f t="shared" si="219"/>
        <v>2.5033322562979793E-6</v>
      </c>
      <c r="BI185" s="5">
        <f t="shared" si="220"/>
        <v>6.716996739704441E-7</v>
      </c>
      <c r="BJ185" s="8">
        <f t="shared" si="221"/>
        <v>0.52580728196993376</v>
      </c>
      <c r="BK185" s="8">
        <f t="shared" si="222"/>
        <v>0.28448441575898104</v>
      </c>
      <c r="BL185" s="8">
        <f t="shared" si="223"/>
        <v>0.18294534027844236</v>
      </c>
      <c r="BM185" s="8">
        <f t="shared" si="224"/>
        <v>0.32935635297009297</v>
      </c>
      <c r="BN185" s="8">
        <f t="shared" si="225"/>
        <v>0.67015056233793335</v>
      </c>
    </row>
    <row r="186" spans="1:66" x14ac:dyDescent="0.25">
      <c r="A186" t="s">
        <v>40</v>
      </c>
      <c r="B186" t="s">
        <v>335</v>
      </c>
      <c r="C186" t="s">
        <v>333</v>
      </c>
      <c r="D186" t="s">
        <v>495</v>
      </c>
      <c r="E186">
        <f>VLOOKUP(A186,home!$A$2:$E$405,3,FALSE)</f>
        <v>1.55454545454545</v>
      </c>
      <c r="F186">
        <f>VLOOKUP(B186,home!$B$2:$E$405,3,FALSE)</f>
        <v>0.53</v>
      </c>
      <c r="G186">
        <f>VLOOKUP(C186,away!$B$2:$E$405,4,FALSE)</f>
        <v>1.29</v>
      </c>
      <c r="H186">
        <f>VLOOKUP(A186,away!$A$2:$E$405,3,FALSE)</f>
        <v>1.19545454545455</v>
      </c>
      <c r="I186">
        <f>VLOOKUP(C186,away!$B$2:$E$405,3,FALSE)</f>
        <v>0.64</v>
      </c>
      <c r="J186">
        <f>VLOOKUP(B186,home!$B$2:$E$405,4,FALSE)</f>
        <v>1.1399999999999999</v>
      </c>
      <c r="K186" s="3">
        <f t="shared" si="170"/>
        <v>1.0628427272727243</v>
      </c>
      <c r="L186" s="3">
        <f t="shared" si="171"/>
        <v>0.87220363636363962</v>
      </c>
      <c r="M186" s="5">
        <f t="shared" si="172"/>
        <v>0.14441757294448396</v>
      </c>
      <c r="N186" s="5">
        <f t="shared" si="173"/>
        <v>0.15349316709442293</v>
      </c>
      <c r="O186" s="5">
        <f t="shared" si="174"/>
        <v>0.12596153227699006</v>
      </c>
      <c r="P186" s="5">
        <f t="shared" si="175"/>
        <v>0.13387729849672741</v>
      </c>
      <c r="Q186" s="5">
        <f t="shared" si="176"/>
        <v>8.1569548166182226E-2</v>
      </c>
      <c r="R186" s="5">
        <f t="shared" si="177"/>
        <v>5.4932053246963347E-2</v>
      </c>
      <c r="S186" s="5">
        <f t="shared" si="178"/>
        <v>3.1026575726472959E-2</v>
      </c>
      <c r="T186" s="5">
        <f t="shared" si="179"/>
        <v>7.1145256527083187E-2</v>
      </c>
      <c r="U186" s="5">
        <f t="shared" si="180"/>
        <v>5.8384133287693034E-2</v>
      </c>
      <c r="V186" s="5">
        <f t="shared" si="181"/>
        <v>3.1957900160815055E-3</v>
      </c>
      <c r="W186" s="5">
        <f t="shared" si="182"/>
        <v>2.8898533678449655E-2</v>
      </c>
      <c r="X186" s="5">
        <f t="shared" si="183"/>
        <v>2.5205406159920892E-2</v>
      </c>
      <c r="Y186" s="5">
        <f t="shared" si="184"/>
        <v>1.0992123454352742E-2</v>
      </c>
      <c r="Z186" s="5">
        <f t="shared" si="185"/>
        <v>1.5970645531640841E-2</v>
      </c>
      <c r="AA186" s="5">
        <f t="shared" si="186"/>
        <v>1.6974284453155099E-2</v>
      </c>
      <c r="AB186" s="5">
        <f t="shared" si="187"/>
        <v>9.0204973908471851E-3</v>
      </c>
      <c r="AC186" s="5">
        <f t="shared" si="188"/>
        <v>1.8515913835511632E-4</v>
      </c>
      <c r="AD186" s="5">
        <f t="shared" si="189"/>
        <v>7.6786490872465269E-3</v>
      </c>
      <c r="AE186" s="5">
        <f t="shared" si="190"/>
        <v>6.697345656256762E-3</v>
      </c>
      <c r="AF186" s="5">
        <f t="shared" si="191"/>
        <v>2.9207246176856869E-3</v>
      </c>
      <c r="AG186" s="5">
        <f t="shared" si="192"/>
        <v>8.4915554412075267E-4</v>
      </c>
      <c r="AH186" s="5">
        <f t="shared" si="193"/>
        <v>3.4824137769429624E-3</v>
      </c>
      <c r="AI186" s="5">
        <f t="shared" si="194"/>
        <v>3.7012581561781666E-3</v>
      </c>
      <c r="AJ186" s="5">
        <f t="shared" si="195"/>
        <v>1.966927656526409E-3</v>
      </c>
      <c r="AK186" s="5">
        <f t="shared" si="196"/>
        <v>6.9684491827022555E-4</v>
      </c>
      <c r="AL186" s="5">
        <f t="shared" si="197"/>
        <v>6.8658141054603779E-6</v>
      </c>
      <c r="AM186" s="5">
        <f t="shared" si="198"/>
        <v>1.6322392675318632E-3</v>
      </c>
      <c r="AN186" s="5">
        <f t="shared" si="199"/>
        <v>1.4236450245568146E-3</v>
      </c>
      <c r="AO186" s="5">
        <f t="shared" si="200"/>
        <v>6.2085418365472836E-4</v>
      </c>
      <c r="AP186" s="5">
        <f t="shared" si="201"/>
        <v>1.8050375887841106E-4</v>
      </c>
      <c r="AQ186" s="5">
        <f t="shared" si="202"/>
        <v>3.9359008717763918E-5</v>
      </c>
      <c r="AR186" s="5">
        <f t="shared" si="203"/>
        <v>6.0747479191449784E-4</v>
      </c>
      <c r="AS186" s="5">
        <f t="shared" si="204"/>
        <v>6.4565016458783555E-4</v>
      </c>
      <c r="AT186" s="5">
        <f t="shared" si="205"/>
        <v>3.4311229089730924E-4</v>
      </c>
      <c r="AU186" s="5">
        <f t="shared" si="206"/>
        <v>1.2155813433936284E-4</v>
      </c>
      <c r="AV186" s="5">
        <f t="shared" si="207"/>
        <v>3.2299294755858153E-5</v>
      </c>
      <c r="AW186" s="5">
        <f t="shared" si="208"/>
        <v>1.7679762958646774E-7</v>
      </c>
      <c r="AX186" s="5">
        <f t="shared" si="209"/>
        <v>2.8913560577753311E-4</v>
      </c>
      <c r="AY186" s="5">
        <f t="shared" si="210"/>
        <v>2.521851267613681E-4</v>
      </c>
      <c r="AZ186" s="5">
        <f t="shared" si="211"/>
        <v>1.0997839229904534E-4</v>
      </c>
      <c r="BA186" s="5">
        <f t="shared" si="212"/>
        <v>3.1974517894884756E-5</v>
      </c>
      <c r="BB186" s="5">
        <f t="shared" si="213"/>
        <v>6.9720726947231857E-6</v>
      </c>
      <c r="BC186" s="5">
        <f t="shared" si="214"/>
        <v>1.2162134314658408E-6</v>
      </c>
      <c r="BD186" s="5">
        <f t="shared" si="215"/>
        <v>8.8306953751178381E-5</v>
      </c>
      <c r="BE186" s="5">
        <f t="shared" si="216"/>
        <v>9.3856403562048759E-5</v>
      </c>
      <c r="BF186" s="5">
        <f t="shared" si="217"/>
        <v>4.9877297966948672E-5</v>
      </c>
      <c r="BG186" s="5">
        <f t="shared" si="218"/>
        <v>1.7670574466728678E-5</v>
      </c>
      <c r="BH186" s="5">
        <f t="shared" si="219"/>
        <v>4.6952603896734183E-6</v>
      </c>
      <c r="BI186" s="5">
        <f t="shared" si="220"/>
        <v>9.9806467156321834E-7</v>
      </c>
      <c r="BJ186" s="8">
        <f t="shared" si="221"/>
        <v>0.39403797315791989</v>
      </c>
      <c r="BK186" s="8">
        <f t="shared" si="222"/>
        <v>0.31296144726298775</v>
      </c>
      <c r="BL186" s="8">
        <f t="shared" si="223"/>
        <v>0.27712544439486941</v>
      </c>
      <c r="BM186" s="8">
        <f t="shared" si="224"/>
        <v>0.30559232979251627</v>
      </c>
      <c r="BN186" s="8">
        <f t="shared" si="225"/>
        <v>0.69425117222576993</v>
      </c>
    </row>
    <row r="187" spans="1:66" x14ac:dyDescent="0.25">
      <c r="A187" t="s">
        <v>40</v>
      </c>
      <c r="B187" t="s">
        <v>316</v>
      </c>
      <c r="C187" t="s">
        <v>233</v>
      </c>
      <c r="D187" t="s">
        <v>495</v>
      </c>
      <c r="E187">
        <f>VLOOKUP(A187,home!$A$2:$E$405,3,FALSE)</f>
        <v>1.55454545454545</v>
      </c>
      <c r="F187">
        <f>VLOOKUP(B187,home!$B$2:$E$405,3,FALSE)</f>
        <v>0.41</v>
      </c>
      <c r="G187">
        <f>VLOOKUP(C187,away!$B$2:$E$405,4,FALSE)</f>
        <v>0.88</v>
      </c>
      <c r="H187">
        <f>VLOOKUP(A187,away!$A$2:$E$405,3,FALSE)</f>
        <v>1.19545454545455</v>
      </c>
      <c r="I187">
        <f>VLOOKUP(C187,away!$B$2:$E$405,3,FALSE)</f>
        <v>0.64</v>
      </c>
      <c r="J187">
        <f>VLOOKUP(B187,home!$B$2:$E$405,4,FALSE)</f>
        <v>1.06</v>
      </c>
      <c r="K187" s="3">
        <f t="shared" si="170"/>
        <v>0.56087999999999838</v>
      </c>
      <c r="L187" s="3">
        <f t="shared" si="171"/>
        <v>0.81099636363636685</v>
      </c>
      <c r="M187" s="5">
        <f t="shared" si="172"/>
        <v>0.25363060953683092</v>
      </c>
      <c r="N187" s="5">
        <f t="shared" si="173"/>
        <v>0.14225633627701731</v>
      </c>
      <c r="O187" s="5">
        <f t="shared" si="174"/>
        <v>0.20569350204124509</v>
      </c>
      <c r="P187" s="5">
        <f t="shared" si="175"/>
        <v>0.11536937142489319</v>
      </c>
      <c r="Q187" s="5">
        <f t="shared" si="176"/>
        <v>3.9894366945526616E-2</v>
      </c>
      <c r="R187" s="5">
        <f t="shared" si="177"/>
        <v>8.3408341089539678E-2</v>
      </c>
      <c r="S187" s="5">
        <f t="shared" si="178"/>
        <v>1.3119563809038339E-2</v>
      </c>
      <c r="T187" s="5">
        <f t="shared" si="179"/>
        <v>3.2354186522396952E-2</v>
      </c>
      <c r="U187" s="5">
        <f t="shared" si="180"/>
        <v>4.6782070350300874E-2</v>
      </c>
      <c r="V187" s="5">
        <f t="shared" si="181"/>
        <v>6.6307972351409142E-4</v>
      </c>
      <c r="W187" s="5">
        <f t="shared" si="182"/>
        <v>7.4586508441356336E-3</v>
      </c>
      <c r="X187" s="5">
        <f t="shared" si="183"/>
        <v>6.0489387122273164E-3</v>
      </c>
      <c r="Y187" s="5">
        <f t="shared" si="184"/>
        <v>2.4528336497378006E-3</v>
      </c>
      <c r="Z187" s="5">
        <f t="shared" si="185"/>
        <v>2.2547953773519484E-2</v>
      </c>
      <c r="AA187" s="5">
        <f t="shared" si="186"/>
        <v>1.2646696312491568E-2</v>
      </c>
      <c r="AB187" s="5">
        <f t="shared" si="187"/>
        <v>3.546639513875125E-3</v>
      </c>
      <c r="AC187" s="5">
        <f t="shared" si="188"/>
        <v>1.8851010098434089E-5</v>
      </c>
      <c r="AD187" s="5">
        <f t="shared" si="189"/>
        <v>1.0458520213646953E-3</v>
      </c>
      <c r="AE187" s="5">
        <f t="shared" si="190"/>
        <v>8.4818218622851162E-4</v>
      </c>
      <c r="AF187" s="5">
        <f t="shared" si="191"/>
        <v>3.439363343662333E-4</v>
      </c>
      <c r="AG187" s="5">
        <f t="shared" si="192"/>
        <v>9.2977038831145616E-5</v>
      </c>
      <c r="AH187" s="5">
        <f t="shared" si="193"/>
        <v>4.5715771294412982E-3</v>
      </c>
      <c r="AI187" s="5">
        <f t="shared" si="194"/>
        <v>2.5641061803610274E-3</v>
      </c>
      <c r="AJ187" s="5">
        <f t="shared" si="195"/>
        <v>7.1907793722044441E-4</v>
      </c>
      <c r="AK187" s="5">
        <f t="shared" si="196"/>
        <v>1.3443881114273389E-4</v>
      </c>
      <c r="AL187" s="5">
        <f t="shared" si="197"/>
        <v>3.429915954942875E-7</v>
      </c>
      <c r="AM187" s="5">
        <f t="shared" si="198"/>
        <v>1.1731949634860575E-4</v>
      </c>
      <c r="AN187" s="5">
        <f t="shared" si="199"/>
        <v>9.5145684922369266E-5</v>
      </c>
      <c r="AO187" s="5">
        <f t="shared" si="200"/>
        <v>3.8581402243866486E-5</v>
      </c>
      <c r="AP187" s="5">
        <f t="shared" si="201"/>
        <v>1.0429792307922563E-5</v>
      </c>
      <c r="AQ187" s="5">
        <f t="shared" si="202"/>
        <v>2.1146309088019368E-6</v>
      </c>
      <c r="AR187" s="5">
        <f t="shared" si="203"/>
        <v>7.4150648561201508E-4</v>
      </c>
      <c r="AS187" s="5">
        <f t="shared" si="204"/>
        <v>4.1589615765006576E-4</v>
      </c>
      <c r="AT187" s="5">
        <f t="shared" si="205"/>
        <v>1.166339184513841E-4</v>
      </c>
      <c r="AU187" s="5">
        <f t="shared" si="206"/>
        <v>2.1805877393670706E-5</v>
      </c>
      <c r="AV187" s="5">
        <f t="shared" si="207"/>
        <v>3.0576201281404968E-6</v>
      </c>
      <c r="AW187" s="5">
        <f t="shared" si="208"/>
        <v>4.3338097138436739E-9</v>
      </c>
      <c r="AX187" s="5">
        <f t="shared" si="209"/>
        <v>1.0967026518667633E-5</v>
      </c>
      <c r="AY187" s="5">
        <f t="shared" si="210"/>
        <v>8.8942186265430522E-6</v>
      </c>
      <c r="AZ187" s="5">
        <f t="shared" si="211"/>
        <v>3.6065894817566285E-6</v>
      </c>
      <c r="BA187" s="5">
        <f t="shared" si="212"/>
        <v>9.7497698494459815E-7</v>
      </c>
      <c r="BB187" s="5">
        <f t="shared" si="213"/>
        <v>1.9767569735480446E-7</v>
      </c>
      <c r="BC187" s="5">
        <f t="shared" si="214"/>
        <v>3.2062854346805895E-8</v>
      </c>
      <c r="BD187" s="5">
        <f t="shared" si="215"/>
        <v>1.0022651057402097E-4</v>
      </c>
      <c r="BE187" s="5">
        <f t="shared" si="216"/>
        <v>5.6215045250756711E-5</v>
      </c>
      <c r="BF187" s="5">
        <f t="shared" si="217"/>
        <v>1.5764947290122165E-5</v>
      </c>
      <c r="BG187" s="5">
        <f t="shared" si="218"/>
        <v>2.9474145453612313E-6</v>
      </c>
      <c r="BH187" s="5">
        <f t="shared" si="219"/>
        <v>4.1328646755055057E-7</v>
      </c>
      <c r="BI187" s="5">
        <f t="shared" si="220"/>
        <v>4.6360822783950443E-8</v>
      </c>
      <c r="BJ187" s="8">
        <f t="shared" si="221"/>
        <v>0.2330845240887274</v>
      </c>
      <c r="BK187" s="8">
        <f t="shared" si="222"/>
        <v>0.38281071271459699</v>
      </c>
      <c r="BL187" s="8">
        <f t="shared" si="223"/>
        <v>0.36154096298980365</v>
      </c>
      <c r="BM187" s="8">
        <f t="shared" si="224"/>
        <v>0.15972273636677797</v>
      </c>
      <c r="BN187" s="8">
        <f t="shared" si="225"/>
        <v>0.84025252731505273</v>
      </c>
    </row>
    <row r="188" spans="1:66" x14ac:dyDescent="0.25">
      <c r="A188" t="s">
        <v>40</v>
      </c>
      <c r="B188" t="s">
        <v>41</v>
      </c>
      <c r="C188" t="s">
        <v>238</v>
      </c>
      <c r="D188" t="s">
        <v>495</v>
      </c>
      <c r="E188">
        <f>VLOOKUP(A188,home!$A$2:$E$405,3,FALSE)</f>
        <v>1.55454545454545</v>
      </c>
      <c r="F188">
        <f>VLOOKUP(B188,home!$B$2:$E$405,3,FALSE)</f>
        <v>0.82</v>
      </c>
      <c r="G188">
        <f>VLOOKUP(C188,away!$B$2:$E$405,4,FALSE)</f>
        <v>0.76</v>
      </c>
      <c r="H188">
        <f>VLOOKUP(A188,away!$A$2:$E$405,3,FALSE)</f>
        <v>1.19545454545455</v>
      </c>
      <c r="I188">
        <f>VLOOKUP(C188,away!$B$2:$E$405,3,FALSE)</f>
        <v>0.53</v>
      </c>
      <c r="J188">
        <f>VLOOKUP(B188,home!$B$2:$E$405,4,FALSE)</f>
        <v>1.44</v>
      </c>
      <c r="K188" s="3">
        <f t="shared" si="170"/>
        <v>0.96879272727272436</v>
      </c>
      <c r="L188" s="3">
        <f t="shared" si="171"/>
        <v>0.91237090909091256</v>
      </c>
      <c r="M188" s="5">
        <f t="shared" si="172"/>
        <v>0.15241264962831974</v>
      </c>
      <c r="N188" s="5">
        <f t="shared" si="173"/>
        <v>0.14765626650428204</v>
      </c>
      <c r="O188" s="5">
        <f t="shared" si="174"/>
        <v>0.1390568676983448</v>
      </c>
      <c r="P188" s="5">
        <f t="shared" si="175"/>
        <v>0.13471728210348186</v>
      </c>
      <c r="Q188" s="5">
        <f t="shared" si="176"/>
        <v>7.15241585627958E-2</v>
      </c>
      <c r="R188" s="5">
        <f t="shared" si="177"/>
        <v>6.3435720398636805E-2</v>
      </c>
      <c r="S188" s="5">
        <f t="shared" si="178"/>
        <v>2.9769094201838653E-2</v>
      </c>
      <c r="T188" s="5">
        <f t="shared" si="179"/>
        <v>6.5256561569900576E-2</v>
      </c>
      <c r="U188" s="5">
        <f t="shared" si="180"/>
        <v>6.1456064571505341E-2</v>
      </c>
      <c r="V188" s="5">
        <f t="shared" si="181"/>
        <v>2.9236501995909664E-3</v>
      </c>
      <c r="W188" s="5">
        <f t="shared" si="182"/>
        <v>2.3097361546645913E-2</v>
      </c>
      <c r="X188" s="5">
        <f t="shared" si="183"/>
        <v>2.1073360751914818E-2</v>
      </c>
      <c r="Y188" s="5">
        <f t="shared" si="184"/>
        <v>9.6133606534126396E-3</v>
      </c>
      <c r="Z188" s="5">
        <f t="shared" si="185"/>
        <v>1.9292301962980402E-2</v>
      </c>
      <c r="AA188" s="5">
        <f t="shared" si="186"/>
        <v>1.8690241834084718E-2</v>
      </c>
      <c r="AB188" s="5">
        <f t="shared" si="187"/>
        <v>9.0534851799148486E-3</v>
      </c>
      <c r="AC188" s="5">
        <f t="shared" si="188"/>
        <v>1.6151309031381942E-4</v>
      </c>
      <c r="AD188" s="5">
        <f t="shared" si="189"/>
        <v>5.5941389713948103E-3</v>
      </c>
      <c r="AE188" s="5">
        <f t="shared" si="190"/>
        <v>5.1039296589123848E-3</v>
      </c>
      <c r="AF188" s="5">
        <f t="shared" si="191"/>
        <v>2.3283384714189821E-3</v>
      </c>
      <c r="AG188" s="5">
        <f t="shared" si="192"/>
        <v>7.0810276261329419E-4</v>
      </c>
      <c r="AH188" s="5">
        <f t="shared" si="193"/>
        <v>4.4004337701052058E-3</v>
      </c>
      <c r="AI188" s="5">
        <f t="shared" si="194"/>
        <v>4.2631082333232182E-3</v>
      </c>
      <c r="AJ188" s="5">
        <f t="shared" si="195"/>
        <v>2.0650341260100031E-3</v>
      </c>
      <c r="AK188" s="5">
        <f t="shared" si="196"/>
        <v>6.6686334761615934E-4</v>
      </c>
      <c r="AL188" s="5">
        <f t="shared" si="197"/>
        <v>5.7104458466599641E-6</v>
      </c>
      <c r="AM188" s="5">
        <f t="shared" si="198"/>
        <v>1.0839122301680424E-3</v>
      </c>
      <c r="AN188" s="5">
        <f t="shared" si="199"/>
        <v>9.8892998681317516E-4</v>
      </c>
      <c r="AO188" s="5">
        <f t="shared" si="200"/>
        <v>4.5113547554800047E-4</v>
      </c>
      <c r="AP188" s="5">
        <f t="shared" si="201"/>
        <v>1.3720096131629678E-4</v>
      </c>
      <c r="AQ188" s="5">
        <f t="shared" si="202"/>
        <v>3.1294541451074198E-5</v>
      </c>
      <c r="AR188" s="5">
        <f t="shared" si="203"/>
        <v>8.0296555184504795E-4</v>
      </c>
      <c r="AS188" s="5">
        <f t="shared" si="204"/>
        <v>7.7790718687801208E-4</v>
      </c>
      <c r="AT188" s="5">
        <f t="shared" si="205"/>
        <v>3.7681541257030107E-4</v>
      </c>
      <c r="AU188" s="5">
        <f t="shared" si="206"/>
        <v>1.2168534374079296E-4</v>
      </c>
      <c r="AV188" s="5">
        <f t="shared" si="207"/>
        <v>2.9471969007940433E-5</v>
      </c>
      <c r="AW188" s="5">
        <f t="shared" si="208"/>
        <v>1.4020703843173726E-7</v>
      </c>
      <c r="AX188" s="5">
        <f t="shared" si="209"/>
        <v>1.7501438093145974E-4</v>
      </c>
      <c r="AY188" s="5">
        <f t="shared" si="210"/>
        <v>1.5967802983441918E-4</v>
      </c>
      <c r="AZ188" s="5">
        <f t="shared" si="211"/>
        <v>7.2842794620937455E-5</v>
      </c>
      <c r="BA188" s="5">
        <f t="shared" si="212"/>
        <v>2.2153215583009113E-5</v>
      </c>
      <c r="BB188" s="5">
        <f t="shared" si="213"/>
        <v>5.0529873601892471E-6</v>
      </c>
      <c r="BC188" s="5">
        <f t="shared" si="214"/>
        <v>9.2203973428815114E-7</v>
      </c>
      <c r="BD188" s="5">
        <f t="shared" si="215"/>
        <v>1.2210040175092537E-4</v>
      </c>
      <c r="BE188" s="5">
        <f t="shared" si="216"/>
        <v>1.1828998121337432E-4</v>
      </c>
      <c r="BF188" s="5">
        <f t="shared" si="217"/>
        <v>5.7299236754372117E-5</v>
      </c>
      <c r="BG188" s="5">
        <f t="shared" si="218"/>
        <v>1.8503694615304564E-5</v>
      </c>
      <c r="BH188" s="5">
        <f t="shared" si="219"/>
        <v>4.4815611927456323E-6</v>
      </c>
      <c r="BI188" s="5">
        <f t="shared" si="220"/>
        <v>8.6834077807192911E-7</v>
      </c>
      <c r="BJ188" s="8">
        <f t="shared" si="221"/>
        <v>0.35508371609665212</v>
      </c>
      <c r="BK188" s="8">
        <f t="shared" si="222"/>
        <v>0.32014957769922608</v>
      </c>
      <c r="BL188" s="8">
        <f t="shared" si="223"/>
        <v>0.30551820783988798</v>
      </c>
      <c r="BM188" s="8">
        <f t="shared" si="224"/>
        <v>0.29108132088008959</v>
      </c>
      <c r="BN188" s="8">
        <f t="shared" si="225"/>
        <v>0.70880294489586104</v>
      </c>
    </row>
    <row r="189" spans="1:66" s="11" customFormat="1" x14ac:dyDescent="0.25">
      <c r="A189" s="11" t="s">
        <v>40</v>
      </c>
      <c r="B189" s="11" t="s">
        <v>320</v>
      </c>
      <c r="C189" s="11" t="s">
        <v>239</v>
      </c>
      <c r="D189" s="11" t="s">
        <v>495</v>
      </c>
      <c r="E189" s="11">
        <f>VLOOKUP(A189,home!$A$2:$E$405,3,FALSE)</f>
        <v>1.55454545454545</v>
      </c>
      <c r="F189" s="11">
        <f>VLOOKUP(B189,home!$B$2:$E$405,3,FALSE)</f>
        <v>1.52</v>
      </c>
      <c r="G189" s="11">
        <f>VLOOKUP(C189,away!$B$2:$E$405,4,FALSE)</f>
        <v>0.53</v>
      </c>
      <c r="H189" s="11">
        <f>VLOOKUP(A189,away!$A$2:$E$405,3,FALSE)</f>
        <v>1.19545454545455</v>
      </c>
      <c r="I189" s="11">
        <f>VLOOKUP(C189,away!$B$2:$E$405,3,FALSE)</f>
        <v>0.7</v>
      </c>
      <c r="J189" s="11">
        <f>VLOOKUP(B189,home!$B$2:$E$405,4,FALSE)</f>
        <v>0.53</v>
      </c>
      <c r="K189" s="12">
        <f t="shared" si="170"/>
        <v>1.2523418181818147</v>
      </c>
      <c r="L189" s="12">
        <f t="shared" si="171"/>
        <v>0.443513636363638</v>
      </c>
      <c r="M189" s="13">
        <f t="shared" si="172"/>
        <v>0.18344223539273785</v>
      </c>
      <c r="N189" s="13">
        <f t="shared" si="173"/>
        <v>0.22973238260307777</v>
      </c>
      <c r="O189" s="13">
        <f t="shared" si="174"/>
        <v>8.1359132881707638E-2</v>
      </c>
      <c r="P189" s="13">
        <f t="shared" si="175"/>
        <v>0.10188944439877361</v>
      </c>
      <c r="Q189" s="13">
        <f t="shared" si="176"/>
        <v>0.14385173486218936</v>
      </c>
      <c r="R189" s="13">
        <f t="shared" si="177"/>
        <v>1.8041942437879287E-2</v>
      </c>
      <c r="S189" s="13">
        <f t="shared" si="178"/>
        <v>1.4148130687658635E-2</v>
      </c>
      <c r="T189" s="13">
        <f t="shared" si="179"/>
        <v>6.380020602594752E-2</v>
      </c>
      <c r="U189" s="13">
        <f t="shared" si="180"/>
        <v>2.2594678996185388E-2</v>
      </c>
      <c r="V189" s="13">
        <f t="shared" si="181"/>
        <v>8.731450844642806E-4</v>
      </c>
      <c r="W189" s="13">
        <f t="shared" si="182"/>
        <v>6.0050514395307522E-2</v>
      </c>
      <c r="X189" s="13">
        <f t="shared" si="183"/>
        <v>2.6633222004969835E-2</v>
      </c>
      <c r="Y189" s="13">
        <f t="shared" si="184"/>
        <v>5.9060985697521147E-3</v>
      </c>
      <c r="Z189" s="13">
        <f t="shared" si="185"/>
        <v>2.6672824992290942E-3</v>
      </c>
      <c r="AA189" s="13">
        <f t="shared" si="186"/>
        <v>3.3403494146890984E-3</v>
      </c>
      <c r="AB189" s="13">
        <f t="shared" si="187"/>
        <v>2.0916296296771531E-3</v>
      </c>
      <c r="AC189" s="13">
        <f t="shared" si="188"/>
        <v>3.0310722659206296E-5</v>
      </c>
      <c r="AD189" s="13">
        <f t="shared" si="189"/>
        <v>1.8800942595143172E-2</v>
      </c>
      <c r="AE189" s="13">
        <f t="shared" si="190"/>
        <v>8.3384744174359628E-3</v>
      </c>
      <c r="AF189" s="13">
        <f t="shared" si="191"/>
        <v>1.8491135553010954E-3</v>
      </c>
      <c r="AG189" s="13">
        <f t="shared" si="192"/>
        <v>2.7336902565362796E-4</v>
      </c>
      <c r="AH189" s="13">
        <f t="shared" si="193"/>
        <v>2.9574404011054707E-4</v>
      </c>
      <c r="AI189" s="13">
        <f t="shared" si="194"/>
        <v>3.7037262890847803E-4</v>
      </c>
      <c r="AJ189" s="13">
        <f t="shared" si="195"/>
        <v>2.3191656574601095E-4</v>
      </c>
      <c r="AK189" s="13">
        <f t="shared" si="196"/>
        <v>9.6812937870947239E-5</v>
      </c>
      <c r="AL189" s="13">
        <f t="shared" si="197"/>
        <v>6.7342020434059936E-7</v>
      </c>
      <c r="AM189" s="13">
        <f t="shared" si="198"/>
        <v>4.7090413266267029E-3</v>
      </c>
      <c r="AN189" s="13">
        <f t="shared" si="199"/>
        <v>2.0885240425588597E-3</v>
      </c>
      <c r="AO189" s="13">
        <f t="shared" si="200"/>
        <v>4.6314444637408247E-4</v>
      </c>
      <c r="AP189" s="13">
        <f t="shared" si="201"/>
        <v>6.8470292524331079E-5</v>
      </c>
      <c r="AQ189" s="13">
        <f t="shared" si="202"/>
        <v>7.5918771050870254E-6</v>
      </c>
      <c r="AR189" s="13">
        <f t="shared" si="203"/>
        <v>2.6233302932460476E-5</v>
      </c>
      <c r="AS189" s="13">
        <f t="shared" si="204"/>
        <v>3.2853062291351885E-5</v>
      </c>
      <c r="AT189" s="13">
        <f t="shared" si="205"/>
        <v>2.0571631881396016E-5</v>
      </c>
      <c r="AU189" s="13">
        <f t="shared" si="206"/>
        <v>8.5875716244381584E-6</v>
      </c>
      <c r="AV189" s="13">
        <f t="shared" si="207"/>
        <v>2.6886437654788618E-6</v>
      </c>
      <c r="AW189" s="13">
        <f t="shared" si="208"/>
        <v>1.0389951050420907E-8</v>
      </c>
      <c r="AX189" s="13">
        <f t="shared" si="209"/>
        <v>9.8288822948016351E-4</v>
      </c>
      <c r="AY189" s="13">
        <f t="shared" si="210"/>
        <v>4.3592433279576531E-4</v>
      </c>
      <c r="AZ189" s="13">
        <f t="shared" si="211"/>
        <v>9.6669193008821252E-5</v>
      </c>
      <c r="BA189" s="13">
        <f t="shared" si="212"/>
        <v>1.4291368438560229E-5</v>
      </c>
      <c r="BB189" s="13">
        <f t="shared" si="213"/>
        <v>1.5846041961995938E-6</v>
      </c>
      <c r="BC189" s="13">
        <f t="shared" si="214"/>
        <v>1.4055871385071235E-7</v>
      </c>
      <c r="BD189" s="13">
        <f t="shared" si="215"/>
        <v>1.9391379295674041E-6</v>
      </c>
      <c r="BE189" s="13">
        <f t="shared" si="216"/>
        <v>2.4284635204197628E-6</v>
      </c>
      <c r="BF189" s="13">
        <f t="shared" si="217"/>
        <v>1.520633210275348E-6</v>
      </c>
      <c r="BG189" s="13">
        <f t="shared" si="218"/>
        <v>6.3478418644795969E-7</v>
      </c>
      <c r="BH189" s="13">
        <f t="shared" si="219"/>
        <v>1.9874169555232557E-7</v>
      </c>
      <c r="BI189" s="13">
        <f t="shared" si="220"/>
        <v>4.9778507271307198E-8</v>
      </c>
      <c r="BJ189" s="14">
        <f t="shared" si="221"/>
        <v>0.56810432832660029</v>
      </c>
      <c r="BK189" s="14">
        <f t="shared" si="222"/>
        <v>0.30081986403929367</v>
      </c>
      <c r="BL189" s="14">
        <f t="shared" si="223"/>
        <v>0.12852028528431919</v>
      </c>
      <c r="BM189" s="14">
        <f t="shared" si="224"/>
        <v>0.24135897363023215</v>
      </c>
      <c r="BN189" s="14">
        <f t="shared" si="225"/>
        <v>0.75831687257636549</v>
      </c>
    </row>
    <row r="190" spans="1:66" x14ac:dyDescent="0.25">
      <c r="A190" t="s">
        <v>69</v>
      </c>
      <c r="B190" t="s">
        <v>258</v>
      </c>
      <c r="C190" t="s">
        <v>71</v>
      </c>
      <c r="D190" s="16">
        <v>44229</v>
      </c>
      <c r="E190" s="15">
        <f>VLOOKUP(A190,home!$A$2:$E$405,3,FALSE)</f>
        <v>1.3317073170731699</v>
      </c>
      <c r="F190" s="15">
        <f>VLOOKUP(B190,home!$B$2:$E$405,3,FALSE)</f>
        <v>0.45</v>
      </c>
      <c r="G190" s="15">
        <f>VLOOKUP(C190,away!$B$2:$E$405,4,FALSE)</f>
        <v>1.43</v>
      </c>
      <c r="H190" s="15">
        <f>VLOOKUP(A190,away!$A$2:$E$405,3,FALSE)</f>
        <v>1.3707317073170699</v>
      </c>
      <c r="I190" s="15">
        <f>VLOOKUP(C190,away!$B$2:$E$405,3,FALSE)</f>
        <v>0.75</v>
      </c>
      <c r="J190" s="15">
        <f>VLOOKUP(B190,home!$B$2:$E$405,4,FALSE)</f>
        <v>1.0900000000000001</v>
      </c>
      <c r="K190" s="17">
        <f t="shared" ref="K190:K197" si="226">E190*F190*G190</f>
        <v>0.85695365853658478</v>
      </c>
      <c r="L190" s="17">
        <f t="shared" ref="L190:L197" si="227">H190*I190*J190</f>
        <v>1.1205731707317048</v>
      </c>
      <c r="M190" s="18">
        <f t="shared" ref="M190:M253" si="228">_xlfn.POISSON.DIST(0,K190,FALSE) * _xlfn.POISSON.DIST(0,L190,FALSE)</f>
        <v>0.13841112871119504</v>
      </c>
      <c r="N190" s="18">
        <f t="shared" ref="N190:N253" si="229">_xlfn.POISSON.DIST(1,K190,FALSE) * _xlfn.POISSON.DIST(0,L190,FALSE)</f>
        <v>0.11861192313123672</v>
      </c>
      <c r="O190" s="18">
        <f t="shared" ref="O190:O253" si="230">_xlfn.POISSON.DIST(0,K190,FALSE) * _xlfn.POISSON.DIST(1,L190,FALSE)</f>
        <v>0.15509979736445795</v>
      </c>
      <c r="P190" s="18">
        <f t="shared" ref="P190:P253" si="231">_xlfn.POISSON.DIST(1,K190,FALSE) * _xlfn.POISSON.DIST(1,L190,FALSE)</f>
        <v>0.13291333878975517</v>
      </c>
      <c r="Q190" s="18">
        <f t="shared" ref="Q190:Q253" si="232">_xlfn.POISSON.DIST(2,K190,FALSE) * _xlfn.POISSON.DIST(0,L190,FALSE)</f>
        <v>5.0822460736686732E-2</v>
      </c>
      <c r="R190" s="18">
        <f t="shared" ref="R190:R253" si="233">_xlfn.POISSON.DIST(0,K190,FALSE) * _xlfn.POISSON.DIST(2,L190,FALSE)</f>
        <v>8.6900335856267774E-2</v>
      </c>
      <c r="S190" s="18">
        <f t="shared" ref="S190:S253" si="234">_xlfn.POISSON.DIST(2,K190,FALSE) * _xlfn.POISSON.DIST(2,L190,FALSE)</f>
        <v>3.1908481262914824E-2</v>
      </c>
      <c r="T190" s="18">
        <f t="shared" ref="T190:T253" si="235">_xlfn.POISSON.DIST(2,K190,FALSE) * _xlfn.POISSON.DIST(1,L190,FALSE)</f>
        <v>5.6950285972096629E-2</v>
      </c>
      <c r="U190" s="18">
        <f t="shared" ref="U190:U253" si="236">_xlfn.POISSON.DIST(1,K190,FALSE) * _xlfn.POISSON.DIST(2,L190,FALSE)</f>
        <v>7.4469560740086621E-2</v>
      </c>
      <c r="V190" s="18">
        <f t="shared" ref="V190:V253" si="237">_xlfn.POISSON.DIST(3,K190,FALSE) * _xlfn.POISSON.DIST(3,L190,FALSE)</f>
        <v>3.4045614843696273E-3</v>
      </c>
      <c r="W190" s="18">
        <f t="shared" ref="W190:W253" si="238">_xlfn.POISSON.DIST(3,K190,FALSE) * _xlfn.POISSON.DIST(0,L190,FALSE)</f>
        <v>1.4517497888045213E-2</v>
      </c>
      <c r="X190" s="18">
        <f t="shared" ref="X190:X253" si="239">_xlfn.POISSON.DIST(3,K190,FALSE) * _xlfn.POISSON.DIST(1,L190,FALSE)</f>
        <v>1.6267918639497652E-2</v>
      </c>
      <c r="Y190" s="18">
        <f t="shared" ref="Y190:Y253" si="240">_xlfn.POISSON.DIST(3,K190,FALSE) * _xlfn.POISSON.DIST(2,L190,FALSE)</f>
        <v>9.1146965855336427E-3</v>
      </c>
      <c r="Z190" s="18">
        <f t="shared" ref="Z190:Z253" si="241">_xlfn.POISSON.DIST(0,K190,FALSE) * _xlfn.POISSON.DIST(3,L190,FALSE)</f>
        <v>3.2459394962702698E-2</v>
      </c>
      <c r="AA190" s="18">
        <f t="shared" ref="AA190:AA253" si="242">_xlfn.POISSON.DIST(1,K190,FALSE) * _xlfn.POISSON.DIST(3,L190,FALSE)</f>
        <v>2.7816197267172063E-2</v>
      </c>
      <c r="AB190" s="18">
        <f t="shared" ref="AB190:AB253" si="243">_xlfn.POISSON.DIST(2,K190,FALSE) * _xlfn.POISSON.DIST(3,L190,FALSE)</f>
        <v>1.1918596007339225E-2</v>
      </c>
      <c r="AC190" s="18">
        <f t="shared" ref="AC190:AC253" si="244">_xlfn.POISSON.DIST(4,K190,FALSE) * _xlfn.POISSON.DIST(4,L190,FALSE)</f>
        <v>2.0433311532465833E-4</v>
      </c>
      <c r="AD190" s="18">
        <f t="shared" ref="AD190:AD253" si="245">_xlfn.POISSON.DIST(4,K190,FALSE) * _xlfn.POISSON.DIST(0,L190,FALSE)</f>
        <v>3.1102057319893715E-3</v>
      </c>
      <c r="AE190" s="18">
        <f t="shared" ref="AE190:AE253" si="246">_xlfn.POISSON.DIST(4,K190,FALSE) * _xlfn.POISSON.DIST(1,L190,FALSE)</f>
        <v>3.4852130987232527E-3</v>
      </c>
      <c r="AF190" s="18">
        <f t="shared" ref="AF190:AF253" si="247">_xlfn.POISSON.DIST(4,K190,FALSE) * _xlfn.POISSON.DIST(2,L190,FALSE)</f>
        <v>1.9527181463559929E-3</v>
      </c>
      <c r="AG190" s="18">
        <f t="shared" ref="AG190:AG253" si="248">_xlfn.POISSON.DIST(4,K190,FALSE) * _xlfn.POISSON.DIST(3,L190,FALSE)</f>
        <v>7.2938785493582435E-4</v>
      </c>
      <c r="AH190" s="18">
        <f t="shared" ref="AH190:AH253" si="249">_xlfn.POISSON.DIST(0,K190,FALSE) * _xlfn.POISSON.DIST(4,L190,FALSE)</f>
        <v>9.0932817833471215E-3</v>
      </c>
      <c r="AI190" s="18">
        <f t="shared" ref="AI190:AI253" si="250">_xlfn.POISSON.DIST(1,K190,FALSE) * _xlfn.POISSON.DIST(4,L190,FALSE)</f>
        <v>7.7925210923433944E-3</v>
      </c>
      <c r="AJ190" s="18">
        <f t="shared" ref="AJ190:AJ253" si="251">_xlfn.POISSON.DIST(2,K190,FALSE) * _xlfn.POISSON.DIST(4,L190,FALSE)</f>
        <v>3.3389147296535881E-3</v>
      </c>
      <c r="AK190" s="18">
        <f t="shared" ref="AK190:AK253" si="252">_xlfn.POISSON.DIST(3,K190,FALSE) * _xlfn.POISSON.DIST(4,L190,FALSE)</f>
        <v>9.5376506437277813E-4</v>
      </c>
      <c r="AL190" s="18">
        <f t="shared" ref="AL190:AL253" si="253">_xlfn.POISSON.DIST(5,K190,FALSE) * _xlfn.POISSON.DIST(5,L190,FALSE)</f>
        <v>7.8486742608048043E-6</v>
      </c>
      <c r="AM190" s="18">
        <f t="shared" ref="AM190:AM253" si="254">_xlfn.POISSON.DIST(5,K190,FALSE) * _xlfn.POISSON.DIST(0,L190,FALSE)</f>
        <v>5.3306043616594984E-4</v>
      </c>
      <c r="AN190" s="18">
        <f t="shared" ref="AN190:AN253" si="255">_xlfn.POISSON.DIST(5,K190,FALSE) * _xlfn.POISSON.DIST(1,L190,FALSE)</f>
        <v>5.9733322314610394E-4</v>
      </c>
      <c r="AO190" s="18">
        <f t="shared" ref="AO190:AO253" si="256">_xlfn.POISSON.DIST(5,K190,FALSE) * _xlfn.POISSON.DIST(2,L190,FALSE)</f>
        <v>3.3467779192210934E-4</v>
      </c>
      <c r="AP190" s="18">
        <f t="shared" ref="AP190:AP253" si="257">_xlfn.POISSON.DIST(5,K190,FALSE) * _xlfn.POISSON.DIST(3,L190,FALSE)</f>
        <v>1.2501031815588133E-4</v>
      </c>
      <c r="AQ190" s="18">
        <f t="shared" ref="AQ190:AQ253" si="258">_xlfn.POISSON.DIST(5,K190,FALSE) * _xlfn.POISSON.DIST(4,L190,FALSE)</f>
        <v>3.5020802147528786E-5</v>
      </c>
      <c r="AR190" s="18">
        <f t="shared" ref="AR190:AR253" si="259">_xlfn.POISSON.DIST(0,K190,FALSE) * _xlfn.POISSON.DIST(5,L190,FALSE)</f>
        <v>2.0379375200644265E-3</v>
      </c>
      <c r="AS190" s="18">
        <f t="shared" ref="AS190:AS253" si="260">_xlfn.POISSON.DIST(1,K190,FALSE) * _xlfn.POISSON.DIST(5,L190,FALSE)</f>
        <v>1.7464180136881849E-3</v>
      </c>
      <c r="AT190" s="18">
        <f t="shared" ref="AT190:AT253" si="261">_xlfn.POISSON.DIST(2,K190,FALSE) * _xlfn.POISSON.DIST(5,L190,FALSE)</f>
        <v>7.4829965308214263E-4</v>
      </c>
      <c r="AU190" s="18">
        <f t="shared" ref="AU190:AU253" si="262">_xlfn.POISSON.DIST(3,K190,FALSE) * _xlfn.POISSON.DIST(5,L190,FALSE)</f>
        <v>2.1375270846346649E-4</v>
      </c>
      <c r="AV190" s="18">
        <f t="shared" ref="AV190:AV253" si="263">_xlfn.POISSON.DIST(4,K190,FALSE) * _xlfn.POISSON.DIST(5,L190,FALSE)</f>
        <v>4.5794041384967897E-5</v>
      </c>
      <c r="AW190" s="18">
        <f t="shared" ref="AW190:AW253" si="264">_xlfn.POISSON.DIST(6,K190,FALSE) * _xlfn.POISSON.DIST(6,L190,FALSE)</f>
        <v>2.0935886819185361E-7</v>
      </c>
      <c r="AX190" s="18">
        <f t="shared" ref="AX190:AX253" si="265">_xlfn.POISSON.DIST(6,K190,FALSE) * _xlfn.POISSON.DIST(0,L190,FALSE)</f>
        <v>7.6134681832253025E-5</v>
      </c>
      <c r="AY190" s="18">
        <f t="shared" ref="AY190:AY253" si="266">_xlfn.POISSON.DIST(6,K190,FALSE) * _xlfn.POISSON.DIST(1,L190,FALSE)</f>
        <v>8.5314481823417282E-5</v>
      </c>
      <c r="AZ190" s="18">
        <f t="shared" ref="AZ190:AZ253" si="267">_xlfn.POISSON.DIST(6,K190,FALSE) * _xlfn.POISSON.DIST(2,L190,FALSE)</f>
        <v>4.7800559703099558E-5</v>
      </c>
      <c r="BA190" s="18">
        <f t="shared" ref="BA190:BA253" si="268">_xlfn.POISSON.DIST(6,K190,FALSE) * _xlfn.POISSON.DIST(3,L190,FALSE)</f>
        <v>1.7854674916417484E-5</v>
      </c>
      <c r="BB190" s="18">
        <f t="shared" ref="BB190:BB253" si="269">_xlfn.POISSON.DIST(6,K190,FALSE) * _xlfn.POISSON.DIST(4,L190,FALSE)</f>
        <v>5.0018674208684437E-6</v>
      </c>
      <c r="BC190" s="18">
        <f t="shared" ref="BC190:BC253" si="270">_xlfn.POISSON.DIST(6,K190,FALSE) * _xlfn.POISSON.DIST(5,L190,FALSE)</f>
        <v>1.120991687076433E-6</v>
      </c>
      <c r="BD190" s="18">
        <f t="shared" ref="BD190:BD253" si="271">_xlfn.POISSON.DIST(0,K190,FALSE) * _xlfn.POISSON.DIST(6,L190,FALSE)</f>
        <v>3.8060968476861693E-4</v>
      </c>
      <c r="BE190" s="18">
        <f t="shared" ref="BE190:BE253" si="272">_xlfn.POISSON.DIST(1,K190,FALSE) * _xlfn.POISSON.DIST(6,L190,FALSE)</f>
        <v>3.2616486183692251E-4</v>
      </c>
      <c r="BF190" s="18">
        <f t="shared" ref="BF190:BF253" si="273">_xlfn.POISSON.DIST(2,K190,FALSE) * _xlfn.POISSON.DIST(6,L190,FALSE)</f>
        <v>1.3975408581861523E-4</v>
      </c>
      <c r="BG190" s="18">
        <f t="shared" ref="BG190:BG253" si="274">_xlfn.POISSON.DIST(3,K190,FALSE) * _xlfn.POISSON.DIST(6,L190,FALSE)</f>
        <v>3.9920925045899388E-5</v>
      </c>
      <c r="BH190" s="18">
        <f t="shared" ref="BH190:BH253" si="275">_xlfn.POISSON.DIST(4,K190,FALSE) * _xlfn.POISSON.DIST(6,L190,FALSE)</f>
        <v>8.5525956925620641E-6</v>
      </c>
      <c r="BI190" s="18">
        <f t="shared" ref="BI190:BI253" si="276">_xlfn.POISSON.DIST(5,K190,FALSE) * _xlfn.POISSON.DIST(6,L190,FALSE)</f>
        <v>1.4658356337450597E-6</v>
      </c>
      <c r="BJ190" s="19">
        <f t="shared" ref="BJ190:BJ253" si="277">SUM(N190,Q190,T190,W190,X190,Y190,AD190,AE190,AF190,AG190,AM190,AN190,AO190,AP190,AQ190,AX190,AY190,AZ190,BA190,BB190,BC190)</f>
        <v>0.27742063761402175</v>
      </c>
      <c r="BK190" s="19">
        <f t="shared" ref="BK190:BK253" si="278">SUM(M190,P190,S190,V190,AC190,AL190,AY190)</f>
        <v>0.30693500651964351</v>
      </c>
      <c r="BL190" s="19">
        <f t="shared" ref="BL190:BL253" si="279">SUM(O190,R190,U190,AA190,AB190,AH190,AI190,AJ190,AK190,AR190,AS190,AT190,AU190,AV190,BD190,BE190,BF190,BG190,BH190,BI190)</f>
        <v>0.38307163983052012</v>
      </c>
      <c r="BM190" s="19">
        <f t="shared" ref="BM190:BM253" si="280">SUM(S190:BI190)</f>
        <v>0.31704258921433343</v>
      </c>
      <c r="BN190" s="19">
        <f t="shared" ref="BN190:BN253" si="281">SUM(M190:R190)</f>
        <v>0.68275898458959938</v>
      </c>
    </row>
    <row r="191" spans="1:66" x14ac:dyDescent="0.25">
      <c r="A191" t="s">
        <v>69</v>
      </c>
      <c r="B191" t="s">
        <v>70</v>
      </c>
      <c r="C191" t="s">
        <v>324</v>
      </c>
      <c r="D191" s="16">
        <v>44229</v>
      </c>
      <c r="E191" s="15">
        <f>VLOOKUP(A191,home!$A$2:$E$405,3,FALSE)</f>
        <v>1.3317073170731699</v>
      </c>
      <c r="F191" s="15">
        <f>VLOOKUP(B191,home!$B$2:$E$405,3,FALSE)</f>
        <v>0.9</v>
      </c>
      <c r="G191" s="15">
        <f>VLOOKUP(C191,away!$B$2:$E$405,4,FALSE)</f>
        <v>0.68</v>
      </c>
      <c r="H191" s="15">
        <f>VLOOKUP(A191,away!$A$2:$E$405,3,FALSE)</f>
        <v>1.3707317073170699</v>
      </c>
      <c r="I191" s="15">
        <f>VLOOKUP(C191,away!$B$2:$E$405,3,FALSE)</f>
        <v>1.05</v>
      </c>
      <c r="J191" s="15">
        <f>VLOOKUP(B191,home!$B$2:$E$405,4,FALSE)</f>
        <v>0.95</v>
      </c>
      <c r="K191" s="17">
        <f t="shared" si="226"/>
        <v>0.81500487804878008</v>
      </c>
      <c r="L191" s="17">
        <f t="shared" si="227"/>
        <v>1.3673048780487773</v>
      </c>
      <c r="M191" s="18">
        <f t="shared" si="228"/>
        <v>0.112780733580521</v>
      </c>
      <c r="N191" s="18">
        <f t="shared" si="229"/>
        <v>9.1916848018044464E-2</v>
      </c>
      <c r="O191" s="18">
        <f t="shared" si="230"/>
        <v>0.15420564717456589</v>
      </c>
      <c r="P191" s="18">
        <f t="shared" si="231"/>
        <v>0.12567835466994029</v>
      </c>
      <c r="Q191" s="18">
        <f t="shared" si="232"/>
        <v>3.7456339754787286E-2</v>
      </c>
      <c r="R191" s="18">
        <f t="shared" si="233"/>
        <v>0.10542306680222632</v>
      </c>
      <c r="S191" s="18">
        <f t="shared" si="234"/>
        <v>3.5012737395581535E-2</v>
      </c>
      <c r="T191" s="18">
        <f t="shared" si="235"/>
        <v>5.1214236060573001E-2</v>
      </c>
      <c r="U191" s="18">
        <f t="shared" si="236"/>
        <v>8.5920313702676859E-2</v>
      </c>
      <c r="V191" s="18">
        <f t="shared" si="237"/>
        <v>4.3351999038477472E-3</v>
      </c>
      <c r="W191" s="18">
        <f t="shared" si="238"/>
        <v>1.0175699871334699E-2</v>
      </c>
      <c r="X191" s="18">
        <f t="shared" si="239"/>
        <v>1.3913284071636249E-2</v>
      </c>
      <c r="Y191" s="18">
        <f t="shared" si="240"/>
        <v>9.5118505904132986E-3</v>
      </c>
      <c r="Z191" s="18">
        <f t="shared" si="241"/>
        <v>4.8048491165848695E-2</v>
      </c>
      <c r="AA191" s="18">
        <f t="shared" si="242"/>
        <v>3.9159754683050406E-2</v>
      </c>
      <c r="AB191" s="18">
        <f t="shared" si="243"/>
        <v>1.5957695544939816E-2</v>
      </c>
      <c r="AC191" s="18">
        <f t="shared" si="244"/>
        <v>3.0193587469655973E-4</v>
      </c>
      <c r="AD191" s="18">
        <f t="shared" si="245"/>
        <v>2.0733112581745304E-3</v>
      </c>
      <c r="AE191" s="18">
        <f t="shared" si="246"/>
        <v>2.8348485970154831E-3</v>
      </c>
      <c r="AF191" s="18">
        <f t="shared" si="247"/>
        <v>1.9380511576145016E-3</v>
      </c>
      <c r="AG191" s="18">
        <f t="shared" si="248"/>
        <v>8.8330226723812885E-4</v>
      </c>
      <c r="AH191" s="18">
        <f t="shared" si="249"/>
        <v>1.6424234088487134E-2</v>
      </c>
      <c r="AI191" s="18">
        <f t="shared" si="250"/>
        <v>1.3385830900332074E-2</v>
      </c>
      <c r="AJ191" s="18">
        <f t="shared" si="251"/>
        <v>5.4547587402533661E-3</v>
      </c>
      <c r="AK191" s="18">
        <f t="shared" si="252"/>
        <v>1.4818849939619045E-3</v>
      </c>
      <c r="AL191" s="18">
        <f t="shared" si="253"/>
        <v>1.345861220900833E-5</v>
      </c>
      <c r="AM191" s="18">
        <f t="shared" si="254"/>
        <v>3.3795175782513919E-4</v>
      </c>
      <c r="AN191" s="18">
        <f t="shared" si="255"/>
        <v>4.6208308701947183E-4</v>
      </c>
      <c r="AO191" s="18">
        <f t="shared" si="256"/>
        <v>3.1590422947278083E-4</v>
      </c>
      <c r="AP191" s="18">
        <f t="shared" si="257"/>
        <v>1.4397913131812442E-4</v>
      </c>
      <c r="AQ191" s="18">
        <f t="shared" si="258"/>
        <v>4.9215842147124282E-5</v>
      </c>
      <c r="AR191" s="18">
        <f t="shared" si="259"/>
        <v>4.4913870774806958E-3</v>
      </c>
      <c r="AS191" s="18">
        <f t="shared" si="260"/>
        <v>3.6605023773520211E-3</v>
      </c>
      <c r="AT191" s="18">
        <f t="shared" si="261"/>
        <v>1.4916636468255266E-3</v>
      </c>
      <c r="AU191" s="18">
        <f t="shared" si="262"/>
        <v>4.0523771619027903E-4</v>
      </c>
      <c r="AV191" s="18">
        <f t="shared" si="263"/>
        <v>8.2567678866106109E-5</v>
      </c>
      <c r="AW191" s="18">
        <f t="shared" si="264"/>
        <v>4.1660391827703741E-7</v>
      </c>
      <c r="AX191" s="18">
        <f t="shared" si="265"/>
        <v>4.5905388528774727E-5</v>
      </c>
      <c r="AY191" s="18">
        <f t="shared" si="266"/>
        <v>6.2766661664118069E-5</v>
      </c>
      <c r="AZ191" s="18">
        <f t="shared" si="267"/>
        <v>4.2910581336092919E-5</v>
      </c>
      <c r="BA191" s="18">
        <f t="shared" si="268"/>
        <v>1.9557282393582879E-5</v>
      </c>
      <c r="BB191" s="18">
        <f t="shared" si="269"/>
        <v>6.6851919045308375E-6</v>
      </c>
      <c r="BC191" s="18">
        <f t="shared" si="270"/>
        <v>1.8281391003514425E-6</v>
      </c>
      <c r="BD191" s="18">
        <f t="shared" si="271"/>
        <v>1.0235159100407637E-3</v>
      </c>
      <c r="BE191" s="18">
        <f t="shared" si="272"/>
        <v>8.3417045944375861E-4</v>
      </c>
      <c r="BF191" s="18">
        <f t="shared" si="273"/>
        <v>3.3992649678542763E-4</v>
      </c>
      <c r="BG191" s="18">
        <f t="shared" si="274"/>
        <v>9.2347251019385523E-5</v>
      </c>
      <c r="BH191" s="18">
        <f t="shared" si="275"/>
        <v>1.8815865013798592E-5</v>
      </c>
      <c r="BI191" s="18">
        <f t="shared" si="276"/>
        <v>3.0670043541906459E-6</v>
      </c>
      <c r="BJ191" s="19">
        <f t="shared" si="277"/>
        <v>0.22340655893954173</v>
      </c>
      <c r="BK191" s="19">
        <f t="shared" si="278"/>
        <v>0.27818518669846026</v>
      </c>
      <c r="BL191" s="19">
        <f t="shared" si="279"/>
        <v>0.44985638811386569</v>
      </c>
      <c r="BM191" s="19">
        <f t="shared" si="280"/>
        <v>0.37197328485988534</v>
      </c>
      <c r="BN191" s="19">
        <f t="shared" si="281"/>
        <v>0.62746099000008526</v>
      </c>
    </row>
    <row r="192" spans="1:66" x14ac:dyDescent="0.25">
      <c r="A192" t="s">
        <v>69</v>
      </c>
      <c r="B192" t="s">
        <v>261</v>
      </c>
      <c r="C192" t="s">
        <v>79</v>
      </c>
      <c r="D192" s="16">
        <v>44229</v>
      </c>
      <c r="E192" s="15">
        <f>VLOOKUP(A192,home!$A$2:$E$405,3,FALSE)</f>
        <v>1.3317073170731699</v>
      </c>
      <c r="F192" s="15">
        <f>VLOOKUP(B192,home!$B$2:$E$405,3,FALSE)</f>
        <v>0.98</v>
      </c>
      <c r="G192" s="15">
        <f>VLOOKUP(C192,away!$B$2:$E$405,4,FALSE)</f>
        <v>1</v>
      </c>
      <c r="H192" s="15">
        <f>VLOOKUP(A192,away!$A$2:$E$405,3,FALSE)</f>
        <v>1.3707317073170699</v>
      </c>
      <c r="I192" s="15">
        <f>VLOOKUP(C192,away!$B$2:$E$405,3,FALSE)</f>
        <v>1</v>
      </c>
      <c r="J192" s="15">
        <f>VLOOKUP(B192,home!$B$2:$E$405,4,FALSE)</f>
        <v>1.0900000000000001</v>
      </c>
      <c r="K192" s="17">
        <f t="shared" si="226"/>
        <v>1.3050731707317065</v>
      </c>
      <c r="L192" s="17">
        <f t="shared" si="227"/>
        <v>1.4940975609756064</v>
      </c>
      <c r="M192" s="18">
        <f t="shared" si="228"/>
        <v>6.0860511396921682E-2</v>
      </c>
      <c r="N192" s="18">
        <f t="shared" si="229"/>
        <v>7.9427420581133737E-2</v>
      </c>
      <c r="O192" s="18">
        <f t="shared" si="230"/>
        <v>9.093154163786879E-2</v>
      </c>
      <c r="P192" s="18">
        <f t="shared" si="231"/>
        <v>0.11867231536485562</v>
      </c>
      <c r="Q192" s="18">
        <f t="shared" si="232"/>
        <v>5.1829297810430518E-2</v>
      </c>
      <c r="R192" s="18">
        <f t="shared" si="233"/>
        <v>6.7930297288445796E-2</v>
      </c>
      <c r="S192" s="18">
        <f t="shared" si="234"/>
        <v>5.7849983966648338E-2</v>
      </c>
      <c r="T192" s="18">
        <f t="shared" si="235"/>
        <v>7.7438027445642585E-2</v>
      </c>
      <c r="U192" s="18">
        <f t="shared" si="236"/>
        <v>8.8654008470979387E-2</v>
      </c>
      <c r="V192" s="18">
        <f t="shared" si="237"/>
        <v>1.2533563103866118E-2</v>
      </c>
      <c r="W192" s="18">
        <f t="shared" si="238"/>
        <v>2.2547008676752141E-2</v>
      </c>
      <c r="X192" s="18">
        <f t="shared" si="239"/>
        <v>3.3687430671231214E-2</v>
      </c>
      <c r="Y192" s="18">
        <f t="shared" si="240"/>
        <v>2.5166154000710698E-2</v>
      </c>
      <c r="Z192" s="18">
        <f t="shared" si="241"/>
        <v>3.3831497165004901E-2</v>
      </c>
      <c r="AA192" s="18">
        <f t="shared" si="242"/>
        <v>4.4152579275733683E-2</v>
      </c>
      <c r="AB192" s="18">
        <f t="shared" si="243"/>
        <v>2.8811173315682406E-2</v>
      </c>
      <c r="AC192" s="18">
        <f t="shared" si="244"/>
        <v>1.5274548709495309E-3</v>
      </c>
      <c r="AD192" s="18">
        <f t="shared" si="245"/>
        <v>7.3563740260710574E-3</v>
      </c>
      <c r="AE192" s="18">
        <f t="shared" si="246"/>
        <v>1.0991140489977069E-2</v>
      </c>
      <c r="AF192" s="18">
        <f t="shared" si="247"/>
        <v>8.2109180992074871E-3</v>
      </c>
      <c r="AG192" s="18">
        <f t="shared" si="248"/>
        <v>4.0893042351321232E-3</v>
      </c>
      <c r="AH192" s="18">
        <f t="shared" si="249"/>
        <v>1.2636889349596746E-2</v>
      </c>
      <c r="AI192" s="18">
        <f t="shared" si="250"/>
        <v>1.6492065251663957E-2</v>
      </c>
      <c r="AJ192" s="18">
        <f t="shared" si="251"/>
        <v>1.0761675944951643E-2</v>
      </c>
      <c r="AK192" s="18">
        <f t="shared" si="252"/>
        <v>4.6815915159550562E-3</v>
      </c>
      <c r="AL192" s="18">
        <f t="shared" si="253"/>
        <v>1.1913577588510107E-4</v>
      </c>
      <c r="AM192" s="18">
        <f t="shared" si="254"/>
        <v>1.9201212750585845E-3</v>
      </c>
      <c r="AN192" s="18">
        <f t="shared" si="255"/>
        <v>2.8688485138424029E-3</v>
      </c>
      <c r="AO192" s="18">
        <f t="shared" si="256"/>
        <v>2.1431697836702141E-3</v>
      </c>
      <c r="AP192" s="18">
        <f t="shared" si="257"/>
        <v>1.067368248846095E-3</v>
      </c>
      <c r="AQ192" s="18">
        <f t="shared" si="258"/>
        <v>3.9868807431593878E-4</v>
      </c>
      <c r="AR192" s="18">
        <f t="shared" si="259"/>
        <v>3.7761491111102225E-3</v>
      </c>
      <c r="AS192" s="18">
        <f t="shared" si="260"/>
        <v>4.928150893592333E-3</v>
      </c>
      <c r="AT192" s="18">
        <f t="shared" si="261"/>
        <v>3.2157987562724203E-3</v>
      </c>
      <c r="AU192" s="18">
        <f t="shared" si="262"/>
        <v>1.398950893094508E-3</v>
      </c>
      <c r="AV192" s="18">
        <f t="shared" si="263"/>
        <v>4.5643331943720072E-4</v>
      </c>
      <c r="AW192" s="18">
        <f t="shared" si="264"/>
        <v>6.452878905916469E-6</v>
      </c>
      <c r="AX192" s="18">
        <f t="shared" si="265"/>
        <v>4.1764979343835205E-4</v>
      </c>
      <c r="AY192" s="18">
        <f t="shared" si="266"/>
        <v>6.2400953771820766E-4</v>
      </c>
      <c r="AZ192" s="18">
        <f t="shared" si="267"/>
        <v>4.6616556416514493E-4</v>
      </c>
      <c r="BA192" s="18">
        <f t="shared" si="268"/>
        <v>2.3216561080998687E-4</v>
      </c>
      <c r="BB192" s="18">
        <f t="shared" si="269"/>
        <v>8.6719518213403335E-5</v>
      </c>
      <c r="BC192" s="18">
        <f t="shared" si="270"/>
        <v>2.5913484130325117E-5</v>
      </c>
      <c r="BD192" s="18">
        <f t="shared" si="271"/>
        <v>9.4032252946499718E-4</v>
      </c>
      <c r="BE192" s="18">
        <f t="shared" si="272"/>
        <v>1.2271897050393423E-3</v>
      </c>
      <c r="BF192" s="18">
        <f t="shared" si="273"/>
        <v>8.0078617972250126E-4</v>
      </c>
      <c r="BG192" s="18">
        <f t="shared" si="274"/>
        <v>3.4836151954952482E-4</v>
      </c>
      <c r="BH192" s="18">
        <f t="shared" si="275"/>
        <v>1.1365931821985349E-4</v>
      </c>
      <c r="BI192" s="18">
        <f t="shared" si="276"/>
        <v>2.9666745362477638E-5</v>
      </c>
      <c r="BJ192" s="19">
        <f t="shared" si="277"/>
        <v>0.33099389544049712</v>
      </c>
      <c r="BK192" s="19">
        <f t="shared" si="278"/>
        <v>0.25218697401684459</v>
      </c>
      <c r="BL192" s="19">
        <f t="shared" si="279"/>
        <v>0.3822872910217428</v>
      </c>
      <c r="BM192" s="19">
        <f t="shared" si="280"/>
        <v>0.52903071690562087</v>
      </c>
      <c r="BN192" s="19">
        <f t="shared" si="281"/>
        <v>0.46965138407965612</v>
      </c>
    </row>
    <row r="193" spans="1:66" x14ac:dyDescent="0.25">
      <c r="A193" t="s">
        <v>69</v>
      </c>
      <c r="B193" t="s">
        <v>325</v>
      </c>
      <c r="C193" t="s">
        <v>263</v>
      </c>
      <c r="D193" s="16">
        <v>44229</v>
      </c>
      <c r="E193" s="15">
        <f>VLOOKUP(A193,home!$A$2:$E$405,3,FALSE)</f>
        <v>1.3317073170731699</v>
      </c>
      <c r="F193" s="15">
        <f>VLOOKUP(B193,home!$B$2:$E$405,3,FALSE)</f>
        <v>0.83</v>
      </c>
      <c r="G193" s="15">
        <f>VLOOKUP(C193,away!$B$2:$E$405,4,FALSE)</f>
        <v>1.35</v>
      </c>
      <c r="H193" s="15">
        <f>VLOOKUP(A193,away!$A$2:$E$405,3,FALSE)</f>
        <v>1.3707317073170699</v>
      </c>
      <c r="I193" s="15">
        <f>VLOOKUP(C193,away!$B$2:$E$405,3,FALSE)</f>
        <v>0.83</v>
      </c>
      <c r="J193" s="15">
        <f>VLOOKUP(B193,home!$B$2:$E$405,4,FALSE)</f>
        <v>1.24</v>
      </c>
      <c r="K193" s="17">
        <f t="shared" si="226"/>
        <v>1.4921780487804868</v>
      </c>
      <c r="L193" s="17">
        <f t="shared" si="227"/>
        <v>1.4107570731707282</v>
      </c>
      <c r="M193" s="18">
        <f t="shared" si="228"/>
        <v>5.4861956974571489E-2</v>
      </c>
      <c r="N193" s="18">
        <f t="shared" si="229"/>
        <v>8.1863807910595096E-2</v>
      </c>
      <c r="O193" s="18">
        <f t="shared" si="230"/>
        <v>7.7396893849864881E-2</v>
      </c>
      <c r="P193" s="18">
        <f t="shared" si="231"/>
        <v>0.11548994604656183</v>
      </c>
      <c r="Q193" s="18">
        <f t="shared" si="232"/>
        <v>6.107768857688619E-2</v>
      </c>
      <c r="R193" s="18">
        <f t="shared" si="233"/>
        <v>5.4594107720070471E-2</v>
      </c>
      <c r="S193" s="18">
        <f t="shared" si="234"/>
        <v>6.0779492627377009E-2</v>
      </c>
      <c r="T193" s="18">
        <f t="shared" si="235"/>
        <v>8.6165781172761177E-2</v>
      </c>
      <c r="U193" s="18">
        <f t="shared" si="236"/>
        <v>8.1464129132646459E-2</v>
      </c>
      <c r="V193" s="18">
        <f t="shared" si="237"/>
        <v>1.4216328301001151E-2</v>
      </c>
      <c r="W193" s="18">
        <f t="shared" si="238"/>
        <v>3.0379595388226762E-2</v>
      </c>
      <c r="X193" s="18">
        <f t="shared" si="239"/>
        <v>4.2858229074005737E-2</v>
      </c>
      <c r="Y193" s="18">
        <f t="shared" si="240"/>
        <v>3.0231274904862476E-2</v>
      </c>
      <c r="Z193" s="18">
        <f t="shared" si="241"/>
        <v>2.5673007873178014E-2</v>
      </c>
      <c r="AA193" s="18">
        <f t="shared" si="242"/>
        <v>3.8308698794524844E-2</v>
      </c>
      <c r="AB193" s="18">
        <f t="shared" si="243"/>
        <v>2.8581699709266738E-2</v>
      </c>
      <c r="AC193" s="18">
        <f t="shared" si="244"/>
        <v>1.8704251987673214E-3</v>
      </c>
      <c r="AD193" s="18">
        <f t="shared" si="245"/>
        <v>1.1332941342286221E-2</v>
      </c>
      <c r="AE193" s="18">
        <f t="shared" si="246"/>
        <v>1.5988027158459251E-2</v>
      </c>
      <c r="AF193" s="18">
        <f t="shared" si="247"/>
        <v>1.1277611199921047E-2</v>
      </c>
      <c r="AG193" s="18">
        <f t="shared" si="248"/>
        <v>5.3033232562526775E-3</v>
      </c>
      <c r="AH193" s="18">
        <f t="shared" si="249"/>
        <v>9.0545943616634223E-3</v>
      </c>
      <c r="AI193" s="18">
        <f t="shared" si="250"/>
        <v>1.3511066947085723E-2</v>
      </c>
      <c r="AJ193" s="18">
        <f t="shared" si="251"/>
        <v>1.0080458757022452E-2</v>
      </c>
      <c r="AK193" s="18">
        <f t="shared" si="252"/>
        <v>5.0139464262886459E-3</v>
      </c>
      <c r="AL193" s="18">
        <f t="shared" si="253"/>
        <v>1.5749733855822208E-4</v>
      </c>
      <c r="AM193" s="18">
        <f t="shared" si="254"/>
        <v>3.3821532598152706E-3</v>
      </c>
      <c r="AN193" s="18">
        <f t="shared" si="255"/>
        <v>4.7713966338318288E-3</v>
      </c>
      <c r="AO193" s="18">
        <f t="shared" si="256"/>
        <v>3.3656407750406281E-3</v>
      </c>
      <c r="AP193" s="18">
        <f t="shared" si="257"/>
        <v>1.5827005097134588E-3</v>
      </c>
      <c r="AQ193" s="18">
        <f t="shared" si="258"/>
        <v>5.5820148469729481E-4</v>
      </c>
      <c r="AR193" s="18">
        <f t="shared" si="259"/>
        <v>2.5547666080816922E-3</v>
      </c>
      <c r="AS193" s="18">
        <f t="shared" si="260"/>
        <v>3.8121666523368825E-3</v>
      </c>
      <c r="AT193" s="18">
        <f t="shared" si="261"/>
        <v>2.8442156984550449E-3</v>
      </c>
      <c r="AU193" s="18">
        <f t="shared" si="262"/>
        <v>1.4146920770771597E-3</v>
      </c>
      <c r="AV193" s="18">
        <f t="shared" si="263"/>
        <v>5.2774311579955257E-4</v>
      </c>
      <c r="AW193" s="18">
        <f t="shared" si="264"/>
        <v>9.20966009540643E-6</v>
      </c>
      <c r="AX193" s="18">
        <f t="shared" si="265"/>
        <v>8.411291419846194E-4</v>
      </c>
      <c r="AY193" s="18">
        <f t="shared" si="266"/>
        <v>1.1866288865048276E-3</v>
      </c>
      <c r="AZ193" s="18">
        <f t="shared" si="267"/>
        <v>8.3702254743269551E-4</v>
      </c>
      <c r="BA193" s="18">
        <f t="shared" si="268"/>
        <v>3.9361182639801868E-4</v>
      </c>
      <c r="BB193" s="18">
        <f t="shared" si="269"/>
        <v>1.3882266704366345E-4</v>
      </c>
      <c r="BC193" s="18">
        <f t="shared" si="270"/>
        <v>3.9169011889654616E-5</v>
      </c>
      <c r="BD193" s="18">
        <f t="shared" si="271"/>
        <v>6.0069251044193926E-4</v>
      </c>
      <c r="BE193" s="18">
        <f t="shared" si="272"/>
        <v>8.9634017814830516E-4</v>
      </c>
      <c r="BF193" s="18">
        <f t="shared" si="273"/>
        <v>6.6874956903644606E-4</v>
      </c>
      <c r="BG193" s="18">
        <f t="shared" si="274"/>
        <v>3.3263114234919857E-4</v>
      </c>
      <c r="BH193" s="18">
        <f t="shared" si="275"/>
        <v>1.2408622223856284E-4</v>
      </c>
      <c r="BI193" s="18">
        <f t="shared" si="276"/>
        <v>3.7031747396096094E-5</v>
      </c>
      <c r="BJ193" s="19">
        <f t="shared" si="277"/>
        <v>0.3935747567286087</v>
      </c>
      <c r="BK193" s="19">
        <f t="shared" si="278"/>
        <v>0.24856227537334183</v>
      </c>
      <c r="BL193" s="19">
        <f t="shared" si="279"/>
        <v>0.33181871121979462</v>
      </c>
      <c r="BM193" s="19">
        <f t="shared" si="280"/>
        <v>0.55316693088996338</v>
      </c>
      <c r="BN193" s="19">
        <f t="shared" si="281"/>
        <v>0.44528440107854989</v>
      </c>
    </row>
    <row r="194" spans="1:66" x14ac:dyDescent="0.25">
      <c r="A194" t="s">
        <v>80</v>
      </c>
      <c r="B194" t="s">
        <v>94</v>
      </c>
      <c r="C194" t="s">
        <v>90</v>
      </c>
      <c r="D194" s="16">
        <v>44229</v>
      </c>
      <c r="E194" s="15">
        <f>VLOOKUP(A194,home!$A$2:$E$405,3,FALSE)</f>
        <v>1.1858974358974399</v>
      </c>
      <c r="F194" s="15">
        <f>VLOOKUP(B194,home!$B$2:$E$405,3,FALSE)</f>
        <v>0.63</v>
      </c>
      <c r="G194" s="15">
        <f>VLOOKUP(C194,away!$B$2:$E$405,4,FALSE)</f>
        <v>0.91</v>
      </c>
      <c r="H194" s="15">
        <f>VLOOKUP(A194,away!$A$2:$E$405,3,FALSE)</f>
        <v>1.0128205128205101</v>
      </c>
      <c r="I194" s="15">
        <f>VLOOKUP(C194,away!$B$2:$E$405,3,FALSE)</f>
        <v>1.26</v>
      </c>
      <c r="J194" s="15">
        <f>VLOOKUP(B194,home!$B$2:$E$405,4,FALSE)</f>
        <v>0.99</v>
      </c>
      <c r="K194" s="17">
        <f t="shared" si="226"/>
        <v>0.67987500000000234</v>
      </c>
      <c r="L194" s="17">
        <f t="shared" si="227"/>
        <v>1.2633923076923042</v>
      </c>
      <c r="M194" s="18">
        <f t="shared" si="228"/>
        <v>0.14323519096383025</v>
      </c>
      <c r="N194" s="18">
        <f t="shared" si="229"/>
        <v>9.7382025456534432E-2</v>
      </c>
      <c r="O194" s="18">
        <f t="shared" si="230"/>
        <v>0.18096223845454137</v>
      </c>
      <c r="P194" s="18">
        <f t="shared" si="231"/>
        <v>0.12303170186928175</v>
      </c>
      <c r="Q194" s="18">
        <f t="shared" si="232"/>
        <v>3.310380227863078E-2</v>
      </c>
      <c r="R194" s="18">
        <f t="shared" si="233"/>
        <v>0.11431315002312405</v>
      </c>
      <c r="S194" s="18">
        <f t="shared" si="234"/>
        <v>2.6419484560665975E-2</v>
      </c>
      <c r="T194" s="18">
        <f t="shared" si="235"/>
        <v>4.1823089154189107E-2</v>
      </c>
      <c r="U194" s="18">
        <f t="shared" si="236"/>
        <v>7.771865287197173E-2</v>
      </c>
      <c r="V194" s="18">
        <f t="shared" si="237"/>
        <v>2.5214428615511187E-3</v>
      </c>
      <c r="W194" s="18">
        <f t="shared" si="238"/>
        <v>7.5021491913947287E-3</v>
      </c>
      <c r="X194" s="18">
        <f t="shared" si="239"/>
        <v>9.478157579568141E-3</v>
      </c>
      <c r="Y194" s="18">
        <f t="shared" si="240"/>
        <v>5.9873156885609487E-3</v>
      </c>
      <c r="Z194" s="18">
        <f t="shared" si="241"/>
        <v>4.8140784802430427E-2</v>
      </c>
      <c r="AA194" s="18">
        <f t="shared" si="242"/>
        <v>3.2729716067552497E-2</v>
      </c>
      <c r="AB194" s="18">
        <f t="shared" si="243"/>
        <v>1.1126057855713665E-2</v>
      </c>
      <c r="AC194" s="18">
        <f t="shared" si="244"/>
        <v>1.3536190213423263E-4</v>
      </c>
      <c r="AD194" s="18">
        <f t="shared" si="245"/>
        <v>1.2751309203748765E-3</v>
      </c>
      <c r="AE194" s="18">
        <f t="shared" si="246"/>
        <v>1.6109905961022271E-3</v>
      </c>
      <c r="AF194" s="18">
        <f t="shared" si="247"/>
        <v>1.0176565634400969E-3</v>
      </c>
      <c r="AG194" s="18">
        <f t="shared" si="248"/>
        <v>4.2856649137426795E-4</v>
      </c>
      <c r="AH194" s="18">
        <f t="shared" si="249"/>
        <v>1.5205174301415299E-2</v>
      </c>
      <c r="AI194" s="18">
        <f t="shared" si="250"/>
        <v>1.0337617878174762E-2</v>
      </c>
      <c r="AJ194" s="18">
        <f t="shared" si="251"/>
        <v>3.5141439774620449E-3</v>
      </c>
      <c r="AK194" s="18">
        <f t="shared" si="252"/>
        <v>7.9639287889233883E-4</v>
      </c>
      <c r="AL194" s="18">
        <f t="shared" si="253"/>
        <v>4.6507579808493344E-6</v>
      </c>
      <c r="AM194" s="18">
        <f t="shared" si="254"/>
        <v>1.7338592689797449E-4</v>
      </c>
      <c r="AN194" s="18">
        <f t="shared" si="255"/>
        <v>2.1905444630500117E-4</v>
      </c>
      <c r="AO194" s="18">
        <f t="shared" si="256"/>
        <v>1.3837585121376767E-4</v>
      </c>
      <c r="AP194" s="18">
        <f t="shared" si="257"/>
        <v>5.82743286646163E-5</v>
      </c>
      <c r="AQ194" s="18">
        <f t="shared" si="258"/>
        <v>1.8405834642702351E-5</v>
      </c>
      <c r="AR194" s="18">
        <f t="shared" si="259"/>
        <v>3.8420200499057577E-3</v>
      </c>
      <c r="AS194" s="18">
        <f t="shared" si="260"/>
        <v>2.6120933814296862E-3</v>
      </c>
      <c r="AT194" s="18">
        <f t="shared" si="261"/>
        <v>8.8794849384975683E-4</v>
      </c>
      <c r="AU194" s="18">
        <f t="shared" si="262"/>
        <v>2.0123132741870189E-4</v>
      </c>
      <c r="AV194" s="18">
        <f t="shared" si="263"/>
        <v>3.4203037182197585E-5</v>
      </c>
      <c r="AW194" s="18">
        <f t="shared" si="264"/>
        <v>1.109656443588734E-7</v>
      </c>
      <c r="AX194" s="18">
        <f t="shared" si="265"/>
        <v>1.9646792841626801E-5</v>
      </c>
      <c r="AY194" s="18">
        <f t="shared" si="266"/>
        <v>2.4821606946935529E-5</v>
      </c>
      <c r="AZ194" s="18">
        <f t="shared" si="267"/>
        <v>1.5679713640660102E-5</v>
      </c>
      <c r="BA194" s="18">
        <f t="shared" si="268"/>
        <v>6.6032098668093567E-6</v>
      </c>
      <c r="BB194" s="18">
        <f t="shared" si="269"/>
        <v>2.0856111379512172E-6</v>
      </c>
      <c r="BC194" s="18">
        <f t="shared" si="270"/>
        <v>5.2698901370499193E-7</v>
      </c>
      <c r="BD194" s="18">
        <f t="shared" si="271"/>
        <v>8.0899642950842197E-4</v>
      </c>
      <c r="BE194" s="18">
        <f t="shared" si="272"/>
        <v>5.500164475120403E-4</v>
      </c>
      <c r="BF194" s="18">
        <f t="shared" si="273"/>
        <v>1.8697121612612481E-4</v>
      </c>
      <c r="BG194" s="18">
        <f t="shared" si="274"/>
        <v>4.2372351854583196E-5</v>
      </c>
      <c r="BH194" s="18">
        <f t="shared" si="275"/>
        <v>7.2019756792837088E-6</v>
      </c>
      <c r="BI194" s="18">
        <f t="shared" si="276"/>
        <v>9.7928864299060585E-7</v>
      </c>
      <c r="BJ194" s="19">
        <f t="shared" si="277"/>
        <v>0.20028574423134138</v>
      </c>
      <c r="BK194" s="19">
        <f t="shared" si="278"/>
        <v>0.29537265452239109</v>
      </c>
      <c r="BL194" s="19">
        <f t="shared" si="279"/>
        <v>0.45587717830795732</v>
      </c>
      <c r="BM194" s="19">
        <f t="shared" si="280"/>
        <v>0.30762354217687499</v>
      </c>
      <c r="BN194" s="19">
        <f t="shared" si="281"/>
        <v>0.69202810904594259</v>
      </c>
    </row>
    <row r="195" spans="1:66" x14ac:dyDescent="0.25">
      <c r="A195" t="s">
        <v>80</v>
      </c>
      <c r="B195" t="s">
        <v>85</v>
      </c>
      <c r="C195" t="s">
        <v>416</v>
      </c>
      <c r="D195" s="16">
        <v>44229</v>
      </c>
      <c r="E195" s="15">
        <f>VLOOKUP(A195,home!$A$2:$E$405,3,FALSE)</f>
        <v>1.1858974358974399</v>
      </c>
      <c r="F195" s="15">
        <f>VLOOKUP(B195,home!$B$2:$E$405,3,FALSE)</f>
        <v>1.48</v>
      </c>
      <c r="G195" s="15">
        <f>VLOOKUP(C195,away!$B$2:$E$405,4,FALSE)</f>
        <v>1.19</v>
      </c>
      <c r="H195" s="15">
        <f>VLOOKUP(A195,away!$A$2:$E$405,3,FALSE)</f>
        <v>1.0128205128205101</v>
      </c>
      <c r="I195" s="15">
        <f>VLOOKUP(C195,away!$B$2:$E$405,3,FALSE)</f>
        <v>0.42</v>
      </c>
      <c r="J195" s="15">
        <f>VLOOKUP(B195,home!$B$2:$E$405,4,FALSE)</f>
        <v>0.82</v>
      </c>
      <c r="K195" s="17">
        <f t="shared" si="226"/>
        <v>2.0886025641025712</v>
      </c>
      <c r="L195" s="17">
        <f t="shared" si="227"/>
        <v>0.34881538461538364</v>
      </c>
      <c r="M195" s="18">
        <f t="shared" si="228"/>
        <v>8.7386196050687467E-2</v>
      </c>
      <c r="N195" s="18">
        <f t="shared" si="229"/>
        <v>0.18251503313863585</v>
      </c>
      <c r="O195" s="18">
        <f t="shared" si="230"/>
        <v>3.0481649585495874E-2</v>
      </c>
      <c r="P195" s="18">
        <f t="shared" si="231"/>
        <v>6.3664051482342762E-2</v>
      </c>
      <c r="Q195" s="18">
        <f t="shared" si="232"/>
        <v>0.19060068310031031</v>
      </c>
      <c r="R195" s="18">
        <f t="shared" si="233"/>
        <v>5.316234161938045E-3</v>
      </c>
      <c r="S195" s="18">
        <f t="shared" si="234"/>
        <v>1.1595399600628636E-2</v>
      </c>
      <c r="T195" s="18">
        <f t="shared" si="235"/>
        <v>6.6484450583589608E-2</v>
      </c>
      <c r="U195" s="18">
        <f t="shared" si="236"/>
        <v>1.1103500301993486E-2</v>
      </c>
      <c r="V195" s="18">
        <f t="shared" si="237"/>
        <v>9.3863047088704309E-4</v>
      </c>
      <c r="W195" s="18">
        <f t="shared" si="238"/>
        <v>0.13269635848100322</v>
      </c>
      <c r="X195" s="18">
        <f t="shared" si="239"/>
        <v>4.6286531320611973E-2</v>
      </c>
      <c r="Y195" s="18">
        <f t="shared" si="240"/>
        <v>8.0727271125556315E-3</v>
      </c>
      <c r="Z195" s="18">
        <f t="shared" si="241"/>
        <v>6.1812808796728722E-4</v>
      </c>
      <c r="AA195" s="18">
        <f t="shared" si="242"/>
        <v>1.291023909472296E-3</v>
      </c>
      <c r="AB195" s="18">
        <f t="shared" si="243"/>
        <v>1.3482179238207817E-3</v>
      </c>
      <c r="AC195" s="18">
        <f t="shared" si="244"/>
        <v>4.2739172004628495E-5</v>
      </c>
      <c r="AD195" s="18">
        <f t="shared" si="245"/>
        <v>6.9287488642624323E-2</v>
      </c>
      <c r="AE195" s="18">
        <f t="shared" si="246"/>
        <v>2.4168541999911034E-2</v>
      </c>
      <c r="AF195" s="18">
        <f t="shared" si="247"/>
        <v>4.2151796366460097E-3</v>
      </c>
      <c r="AG195" s="18">
        <f t="shared" si="248"/>
        <v>4.9010650205987048E-4</v>
      </c>
      <c r="AH195" s="18">
        <f t="shared" si="249"/>
        <v>5.390314668647023E-5</v>
      </c>
      <c r="AI195" s="18">
        <f t="shared" si="250"/>
        <v>1.1258225038255875E-4</v>
      </c>
      <c r="AJ195" s="18">
        <f t="shared" si="251"/>
        <v>1.1756978841072496E-4</v>
      </c>
      <c r="AK195" s="18">
        <f t="shared" si="252"/>
        <v>8.1852187178545628E-5</v>
      </c>
      <c r="AL195" s="18">
        <f t="shared" si="253"/>
        <v>1.2454822247839295E-6</v>
      </c>
      <c r="AM195" s="18">
        <f t="shared" si="254"/>
        <v>2.8942805287842589E-2</v>
      </c>
      <c r="AN195" s="18">
        <f t="shared" si="255"/>
        <v>1.0095695758326972E-2</v>
      </c>
      <c r="AO195" s="18">
        <f t="shared" si="256"/>
        <v>1.7607669994503599E-3</v>
      </c>
      <c r="AP195" s="18">
        <f t="shared" si="257"/>
        <v>2.0472753937711749E-4</v>
      </c>
      <c r="AQ195" s="18">
        <f t="shared" si="258"/>
        <v>1.7853028847297581E-5</v>
      </c>
      <c r="AR195" s="18">
        <f t="shared" si="259"/>
        <v>3.7604493686841129E-6</v>
      </c>
      <c r="AS195" s="18">
        <f t="shared" si="260"/>
        <v>7.8540841936115345E-6</v>
      </c>
      <c r="AT195" s="18">
        <f t="shared" si="261"/>
        <v>8.202030192727264E-6</v>
      </c>
      <c r="AU195" s="18">
        <f t="shared" si="262"/>
        <v>5.7102604304589564E-6</v>
      </c>
      <c r="AV195" s="18">
        <f t="shared" si="263"/>
        <v>2.9816161441875069E-6</v>
      </c>
      <c r="AW195" s="18">
        <f t="shared" si="264"/>
        <v>2.520498661958577E-8</v>
      </c>
      <c r="AX195" s="18">
        <f t="shared" si="265"/>
        <v>1.0075002889418235E-2</v>
      </c>
      <c r="AY195" s="18">
        <f t="shared" si="266"/>
        <v>3.5143160078735234E-3</v>
      </c>
      <c r="AZ195" s="18">
        <f t="shared" si="267"/>
        <v>6.1292374497320132E-4</v>
      </c>
      <c r="BA195" s="18">
        <f t="shared" si="268"/>
        <v>7.1265743947576194E-5</v>
      </c>
      <c r="BB195" s="18">
        <f t="shared" si="269"/>
        <v>6.2146469712438083E-6</v>
      </c>
      <c r="BC195" s="18">
        <f t="shared" si="270"/>
        <v>4.3355289470464785E-7</v>
      </c>
      <c r="BD195" s="18">
        <f t="shared" si="271"/>
        <v>2.186170988107042E-7</v>
      </c>
      <c r="BE195" s="18">
        <f t="shared" si="272"/>
        <v>4.5660423313270195E-7</v>
      </c>
      <c r="BF195" s="18">
        <f t="shared" si="273"/>
        <v>4.7683238605052487E-7</v>
      </c>
      <c r="BG195" s="18">
        <f t="shared" si="274"/>
        <v>3.319711147174244E-7</v>
      </c>
      <c r="BH195" s="18">
        <f t="shared" si="275"/>
        <v>1.7333893035170033E-7</v>
      </c>
      <c r="BI195" s="18">
        <f t="shared" si="276"/>
        <v>7.2407226878271662E-8</v>
      </c>
      <c r="BJ195" s="19">
        <f t="shared" si="277"/>
        <v>0.78011910571787046</v>
      </c>
      <c r="BK195" s="19">
        <f t="shared" si="278"/>
        <v>0.16714257826664883</v>
      </c>
      <c r="BL195" s="19">
        <f t="shared" si="279"/>
        <v>4.9936771466698407E-2</v>
      </c>
      <c r="BM195" s="19">
        <f t="shared" si="280"/>
        <v>0.43433844521688802</v>
      </c>
      <c r="BN195" s="19">
        <f t="shared" si="281"/>
        <v>0.55996384751941031</v>
      </c>
    </row>
    <row r="196" spans="1:66" x14ac:dyDescent="0.25">
      <c r="A196" t="s">
        <v>80</v>
      </c>
      <c r="B196" t="s">
        <v>369</v>
      </c>
      <c r="C196" t="s">
        <v>93</v>
      </c>
      <c r="D196" s="16">
        <v>44229</v>
      </c>
      <c r="E196" s="15">
        <f>VLOOKUP(A196,home!$A$2:$E$405,3,FALSE)</f>
        <v>1.1858974358974399</v>
      </c>
      <c r="F196" s="15">
        <f>VLOOKUP(B196,home!$B$2:$E$405,3,FALSE)</f>
        <v>0.98</v>
      </c>
      <c r="G196" s="15">
        <f>VLOOKUP(C196,away!$B$2:$E$405,4,FALSE)</f>
        <v>1.05</v>
      </c>
      <c r="H196" s="15">
        <f>VLOOKUP(A196,away!$A$2:$E$405,3,FALSE)</f>
        <v>1.0128205128205101</v>
      </c>
      <c r="I196" s="15">
        <f>VLOOKUP(C196,away!$B$2:$E$405,3,FALSE)</f>
        <v>0.42</v>
      </c>
      <c r="J196" s="15">
        <f>VLOOKUP(B196,home!$B$2:$E$405,4,FALSE)</f>
        <v>1.07</v>
      </c>
      <c r="K196" s="17">
        <f t="shared" si="226"/>
        <v>1.2202884615384657</v>
      </c>
      <c r="L196" s="17">
        <f t="shared" si="227"/>
        <v>0.45516153846153729</v>
      </c>
      <c r="M196" s="18">
        <f t="shared" si="228"/>
        <v>0.18722390976329834</v>
      </c>
      <c r="N196" s="18">
        <f t="shared" si="229"/>
        <v>0.22846717680827186</v>
      </c>
      <c r="O196" s="18">
        <f t="shared" si="230"/>
        <v>8.5217122804646897E-2</v>
      </c>
      <c r="P196" s="18">
        <f t="shared" si="231"/>
        <v>0.10398947168401707</v>
      </c>
      <c r="Q196" s="18">
        <f t="shared" si="232"/>
        <v>0.13939792984970137</v>
      </c>
      <c r="R196" s="18">
        <f t="shared" si="233"/>
        <v>1.9393778359514419E-2</v>
      </c>
      <c r="S196" s="18">
        <f t="shared" si="234"/>
        <v>1.44396757801829E-2</v>
      </c>
      <c r="T196" s="18">
        <f t="shared" si="235"/>
        <v>6.3448576208743529E-2</v>
      </c>
      <c r="U196" s="18">
        <f t="shared" si="236"/>
        <v>2.3666003957749839E-2</v>
      </c>
      <c r="V196" s="18">
        <f t="shared" si="237"/>
        <v>8.9113395919482069E-4</v>
      </c>
      <c r="W196" s="18">
        <f t="shared" si="238"/>
        <v>5.670189511931302E-2</v>
      </c>
      <c r="X196" s="18">
        <f t="shared" si="239"/>
        <v>2.5808521816191247E-2</v>
      </c>
      <c r="Y196" s="18">
        <f t="shared" si="240"/>
        <v>5.8735232476378784E-3</v>
      </c>
      <c r="Z196" s="18">
        <f t="shared" si="241"/>
        <v>2.9424339982328843E-3</v>
      </c>
      <c r="AA196" s="18">
        <f t="shared" si="242"/>
        <v>3.5906182568820832E-3</v>
      </c>
      <c r="AB196" s="18">
        <f t="shared" si="243"/>
        <v>2.1907950143312828E-3</v>
      </c>
      <c r="AC196" s="18">
        <f t="shared" si="244"/>
        <v>3.0935067846540643E-5</v>
      </c>
      <c r="AD196" s="18">
        <f t="shared" si="245"/>
        <v>1.7298167090365482E-2</v>
      </c>
      <c r="AE196" s="18">
        <f t="shared" si="246"/>
        <v>7.8734603454154867E-3</v>
      </c>
      <c r="AF196" s="18">
        <f t="shared" si="247"/>
        <v>1.7918481619176101E-3</v>
      </c>
      <c r="AG196" s="18">
        <f t="shared" si="248"/>
        <v>2.7186012202263241E-4</v>
      </c>
      <c r="AH196" s="18">
        <f t="shared" si="249"/>
        <v>3.3482069636430286E-4</v>
      </c>
      <c r="AI196" s="18">
        <f t="shared" si="250"/>
        <v>4.0857783245763291E-4</v>
      </c>
      <c r="AJ196" s="18">
        <f t="shared" si="251"/>
        <v>2.4929140729422299E-4</v>
      </c>
      <c r="AK196" s="18">
        <f t="shared" si="252"/>
        <v>1.0140247596060881E-4</v>
      </c>
      <c r="AL196" s="18">
        <f t="shared" si="253"/>
        <v>6.8728857675027683E-7</v>
      </c>
      <c r="AM196" s="18">
        <f t="shared" si="254"/>
        <v>4.2217507412274846E-3</v>
      </c>
      <c r="AN196" s="18">
        <f t="shared" si="255"/>
        <v>1.9215785623782373E-3</v>
      </c>
      <c r="AO196" s="18">
        <f t="shared" si="256"/>
        <v>4.3731432736339383E-4</v>
      </c>
      <c r="AP196" s="18">
        <f t="shared" si="257"/>
        <v>6.6349554011331573E-5</v>
      </c>
      <c r="AQ196" s="18">
        <f t="shared" si="258"/>
        <v>7.5499412700086324E-6</v>
      </c>
      <c r="AR196" s="18">
        <f t="shared" si="259"/>
        <v>3.0479500653187887E-5</v>
      </c>
      <c r="AS196" s="18">
        <f t="shared" si="260"/>
        <v>3.7193782960539306E-5</v>
      </c>
      <c r="AT196" s="18">
        <f t="shared" si="261"/>
        <v>2.2693572093856061E-5</v>
      </c>
      <c r="AU196" s="18">
        <f t="shared" si="262"/>
        <v>9.2309013924079564E-6</v>
      </c>
      <c r="AV196" s="18">
        <f t="shared" si="263"/>
        <v>2.8160906146886971E-6</v>
      </c>
      <c r="AW196" s="18">
        <f t="shared" si="264"/>
        <v>1.0603877120104703E-8</v>
      </c>
      <c r="AX196" s="18">
        <f t="shared" si="265"/>
        <v>8.5862561950189261E-4</v>
      </c>
      <c r="AY196" s="18">
        <f t="shared" si="266"/>
        <v>3.9081335793497197E-4</v>
      </c>
      <c r="AZ196" s="18">
        <f t="shared" si="267"/>
        <v>8.8941604624500655E-5</v>
      </c>
      <c r="BA196" s="18">
        <f t="shared" si="268"/>
        <v>1.34942658647085E-5</v>
      </c>
      <c r="BB196" s="18">
        <f t="shared" si="269"/>
        <v>1.5355177028474315E-6</v>
      </c>
      <c r="BC196" s="18">
        <f t="shared" si="270"/>
        <v>1.3978171999259261E-7</v>
      </c>
      <c r="BD196" s="18">
        <f t="shared" si="271"/>
        <v>2.3121827348074031E-6</v>
      </c>
      <c r="BE196" s="18">
        <f t="shared" si="272"/>
        <v>2.8215299122539283E-6</v>
      </c>
      <c r="BF196" s="18">
        <f t="shared" si="273"/>
        <v>1.7215401979045545E-6</v>
      </c>
      <c r="BG196" s="18">
        <f t="shared" si="274"/>
        <v>7.0025854652585824E-7</v>
      </c>
      <c r="BH196" s="18">
        <f t="shared" si="275"/>
        <v>2.1362935610480043E-7</v>
      </c>
      <c r="BI196" s="18">
        <f t="shared" si="276"/>
        <v>5.2137887660116017E-8</v>
      </c>
      <c r="BJ196" s="19">
        <f t="shared" si="277"/>
        <v>0.55494105204317945</v>
      </c>
      <c r="BK196" s="19">
        <f t="shared" si="278"/>
        <v>0.30696662690105136</v>
      </c>
      <c r="BL196" s="19">
        <f t="shared" si="279"/>
        <v>0.13526264593155124</v>
      </c>
      <c r="BM196" s="19">
        <f t="shared" si="280"/>
        <v>0.23603256685050716</v>
      </c>
      <c r="BN196" s="19">
        <f t="shared" si="281"/>
        <v>0.76368938926944985</v>
      </c>
    </row>
    <row r="197" spans="1:66" x14ac:dyDescent="0.25">
      <c r="A197" t="s">
        <v>80</v>
      </c>
      <c r="B197" t="s">
        <v>92</v>
      </c>
      <c r="C197" t="s">
        <v>91</v>
      </c>
      <c r="D197" s="16">
        <v>44229</v>
      </c>
      <c r="E197" s="15">
        <f>VLOOKUP(A197,home!$A$2:$E$405,3,FALSE)</f>
        <v>1.1858974358974399</v>
      </c>
      <c r="F197" s="15">
        <f>VLOOKUP(B197,home!$B$2:$E$405,3,FALSE)</f>
        <v>1.1200000000000001</v>
      </c>
      <c r="G197" s="15">
        <f>VLOOKUP(C197,away!$B$2:$E$405,4,FALSE)</f>
        <v>0.7</v>
      </c>
      <c r="H197" s="15">
        <f>VLOOKUP(A197,away!$A$2:$E$405,3,FALSE)</f>
        <v>1.0128205128205101</v>
      </c>
      <c r="I197" s="15">
        <f>VLOOKUP(C197,away!$B$2:$E$405,3,FALSE)</f>
        <v>0.7</v>
      </c>
      <c r="J197" s="15">
        <f>VLOOKUP(B197,home!$B$2:$E$405,4,FALSE)</f>
        <v>1.48</v>
      </c>
      <c r="K197" s="17">
        <f t="shared" si="226"/>
        <v>0.92974358974359295</v>
      </c>
      <c r="L197" s="17">
        <f t="shared" si="227"/>
        <v>1.0492820512820484</v>
      </c>
      <c r="M197" s="18">
        <f t="shared" si="228"/>
        <v>0.13820383187241062</v>
      </c>
      <c r="N197" s="18">
        <f t="shared" si="229"/>
        <v>0.12849412676137503</v>
      </c>
      <c r="O197" s="18">
        <f t="shared" si="230"/>
        <v>0.14501480020212232</v>
      </c>
      <c r="P197" s="18">
        <f t="shared" si="231"/>
        <v>0.1348265809058711</v>
      </c>
      <c r="Q197" s="18">
        <f t="shared" si="232"/>
        <v>5.9733295338044536E-2</v>
      </c>
      <c r="R197" s="18">
        <f t="shared" si="233"/>
        <v>7.6080713511169656E-2</v>
      </c>
      <c r="S197" s="18">
        <f t="shared" si="234"/>
        <v>3.288296473492406E-2</v>
      </c>
      <c r="T197" s="18">
        <f t="shared" si="235"/>
        <v>6.2677074662139773E-2</v>
      </c>
      <c r="U197" s="18">
        <f t="shared" si="236"/>
        <v>7.0735555690128751E-2</v>
      </c>
      <c r="V197" s="18">
        <f t="shared" si="237"/>
        <v>3.5643791453957015E-3</v>
      </c>
      <c r="W197" s="18">
        <f t="shared" si="238"/>
        <v>1.8512216144935919E-2</v>
      </c>
      <c r="X197" s="18">
        <f t="shared" si="239"/>
        <v>1.9424536130335009E-2</v>
      </c>
      <c r="Y197" s="18">
        <f t="shared" si="240"/>
        <v>1.0190908558020092E-2</v>
      </c>
      <c r="Z197" s="18">
        <f t="shared" si="241"/>
        <v>2.661004237866732E-2</v>
      </c>
      <c r="AA197" s="18">
        <f t="shared" si="242"/>
        <v>2.4740516324371291E-2</v>
      </c>
      <c r="AB197" s="18">
        <f t="shared" si="243"/>
        <v>1.1501168229765461E-2</v>
      </c>
      <c r="AC197" s="18">
        <f t="shared" si="244"/>
        <v>2.1732983391044693E-4</v>
      </c>
      <c r="AD197" s="18">
        <f t="shared" si="245"/>
        <v>4.3029035731755039E-3</v>
      </c>
      <c r="AE197" s="18">
        <f t="shared" si="246"/>
        <v>4.5149594877304479E-3</v>
      </c>
      <c r="AF197" s="18">
        <f t="shared" si="247"/>
        <v>2.3687329763705752E-3</v>
      </c>
      <c r="AG197" s="18">
        <f t="shared" si="248"/>
        <v>8.2848966546184987E-4</v>
      </c>
      <c r="AH197" s="18">
        <f t="shared" si="249"/>
        <v>6.98035996294757E-3</v>
      </c>
      <c r="AI197" s="18">
        <f t="shared" si="250"/>
        <v>6.4899449296533275E-3</v>
      </c>
      <c r="AJ197" s="18">
        <f t="shared" si="251"/>
        <v>3.0169923480670565E-3</v>
      </c>
      <c r="AK197" s="18">
        <f t="shared" si="252"/>
        <v>9.3500976530693902E-4</v>
      </c>
      <c r="AL197" s="18">
        <f t="shared" si="253"/>
        <v>8.4807600593991637E-6</v>
      </c>
      <c r="AM197" s="18">
        <f t="shared" si="254"/>
        <v>8.0011940288894536E-4</v>
      </c>
      <c r="AN197" s="18">
        <f t="shared" si="255"/>
        <v>8.3955092833388025E-4</v>
      </c>
      <c r="AO197" s="18">
        <f t="shared" si="256"/>
        <v>4.4046286011896089E-4</v>
      </c>
      <c r="AP197" s="18">
        <f t="shared" si="257"/>
        <v>1.5405659112639376E-4</v>
      </c>
      <c r="AQ197" s="18">
        <f t="shared" si="258"/>
        <v>4.0412203987655562E-5</v>
      </c>
      <c r="AR197" s="18">
        <f t="shared" si="259"/>
        <v>1.4648732841217426E-3</v>
      </c>
      <c r="AS197" s="18">
        <f t="shared" si="260"/>
        <v>1.361956545698835E-3</v>
      </c>
      <c r="AT197" s="18">
        <f t="shared" si="261"/>
        <v>6.3313518393640924E-4</v>
      </c>
      <c r="AU197" s="18">
        <f t="shared" si="262"/>
        <v>1.9621779290200241E-4</v>
      </c>
      <c r="AV197" s="18">
        <f t="shared" si="263"/>
        <v>4.5608058786068144E-5</v>
      </c>
      <c r="AW197" s="18">
        <f t="shared" si="264"/>
        <v>2.2981994276144284E-7</v>
      </c>
      <c r="AX197" s="18">
        <f t="shared" si="265"/>
        <v>1.2398431431091131E-4</v>
      </c>
      <c r="AY197" s="18">
        <f t="shared" si="266"/>
        <v>1.3009451564695122E-4</v>
      </c>
      <c r="AZ197" s="18">
        <f t="shared" si="267"/>
        <v>6.8252920119288768E-5</v>
      </c>
      <c r="BA197" s="18">
        <f t="shared" si="268"/>
        <v>2.3872188009585705E-5</v>
      </c>
      <c r="BB197" s="18">
        <f t="shared" si="269"/>
        <v>6.2621646008222016E-6</v>
      </c>
      <c r="BC197" s="18">
        <f t="shared" si="270"/>
        <v>1.3141553835633105E-6</v>
      </c>
      <c r="BD197" s="18">
        <f t="shared" si="271"/>
        <v>2.5617754073858874E-4</v>
      </c>
      <c r="BE197" s="18">
        <f t="shared" si="272"/>
        <v>2.3817942633798102E-4</v>
      </c>
      <c r="BF197" s="18">
        <f t="shared" si="273"/>
        <v>1.1072289742327206E-4</v>
      </c>
      <c r="BG197" s="18">
        <f t="shared" si="274"/>
        <v>3.4314634705708195E-5</v>
      </c>
      <c r="BH197" s="18">
        <f t="shared" si="275"/>
        <v>7.9759529130063038E-6</v>
      </c>
      <c r="BI197" s="18">
        <f t="shared" si="276"/>
        <v>1.48311821859287E-6</v>
      </c>
      <c r="BJ197" s="19">
        <f t="shared" si="277"/>
        <v>0.3136756255421157</v>
      </c>
      <c r="BK197" s="19">
        <f t="shared" si="278"/>
        <v>0.30983366176821825</v>
      </c>
      <c r="BL197" s="19">
        <f t="shared" si="279"/>
        <v>0.34984570539931453</v>
      </c>
      <c r="BM197" s="19">
        <f t="shared" si="280"/>
        <v>0.31748182180161827</v>
      </c>
      <c r="BN197" s="19">
        <f t="shared" si="281"/>
        <v>0.68235334859099317</v>
      </c>
    </row>
    <row r="198" spans="1:66" x14ac:dyDescent="0.25">
      <c r="A198" t="s">
        <v>80</v>
      </c>
      <c r="B198" t="s">
        <v>435</v>
      </c>
      <c r="C198" t="s">
        <v>82</v>
      </c>
      <c r="D198" s="16">
        <v>44229</v>
      </c>
      <c r="E198" s="15">
        <f>VLOOKUP(A198,home!$A$2:$E$405,3,FALSE)</f>
        <v>1.1858974358974399</v>
      </c>
      <c r="F198" s="15">
        <f>VLOOKUP(B198,home!$B$2:$E$405,3,FALSE)</f>
        <v>0.56000000000000005</v>
      </c>
      <c r="G198" s="15">
        <f>VLOOKUP(C198,away!$B$2:$E$405,4,FALSE)</f>
        <v>0.56000000000000005</v>
      </c>
      <c r="H198" s="15">
        <f>VLOOKUP(A198,away!$A$2:$E$405,3,FALSE)</f>
        <v>1.0128205128205101</v>
      </c>
      <c r="I198" s="15">
        <f>VLOOKUP(C198,away!$B$2:$E$405,3,FALSE)</f>
        <v>0.7</v>
      </c>
      <c r="J198" s="15">
        <f>VLOOKUP(B198,home!$B$2:$E$405,4,FALSE)</f>
        <v>1.1499999999999999</v>
      </c>
      <c r="K198" s="17">
        <f t="shared" ref="K198:K261" si="282">E198*F198*G198</f>
        <v>0.37189743589743723</v>
      </c>
      <c r="L198" s="17">
        <f t="shared" ref="L198:L261" si="283">H198*I198*J198</f>
        <v>0.81532051282051055</v>
      </c>
      <c r="M198" s="18">
        <f t="shared" si="228"/>
        <v>0.30506880162425448</v>
      </c>
      <c r="N198" s="18">
        <f t="shared" si="229"/>
        <v>0.11345430509636417</v>
      </c>
      <c r="O198" s="18">
        <f t="shared" si="230"/>
        <v>0.24872885178582577</v>
      </c>
      <c r="P198" s="18">
        <f t="shared" si="231"/>
        <v>9.2501622212862303E-2</v>
      </c>
      <c r="Q198" s="18">
        <f t="shared" si="232"/>
        <v>2.109668257843169E-2</v>
      </c>
      <c r="R198" s="18">
        <f t="shared" si="233"/>
        <v>0.10139686749563812</v>
      </c>
      <c r="S198" s="18">
        <f t="shared" si="234"/>
        <v>7.0119839085921887E-3</v>
      </c>
      <c r="T198" s="18">
        <f t="shared" si="235"/>
        <v>1.7200558058658458E-2</v>
      </c>
      <c r="U198" s="18">
        <f t="shared" si="236"/>
        <v>3.7709235029660011E-2</v>
      </c>
      <c r="V198" s="18">
        <f t="shared" si="237"/>
        <v>2.3623810724439403E-4</v>
      </c>
      <c r="W198" s="18">
        <f t="shared" si="238"/>
        <v>2.6152673856202945E-3</v>
      </c>
      <c r="X198" s="18">
        <f t="shared" si="239"/>
        <v>2.1322811460066943E-3</v>
      </c>
      <c r="Y198" s="18">
        <f t="shared" si="240"/>
        <v>8.6924627871984197E-4</v>
      </c>
      <c r="Z198" s="18">
        <f t="shared" si="241"/>
        <v>2.7556982001645677E-2</v>
      </c>
      <c r="AA198" s="18">
        <f t="shared" si="242"/>
        <v>1.0248370947483853E-2</v>
      </c>
      <c r="AB198" s="18">
        <f t="shared" si="243"/>
        <v>1.9056714387475173E-3</v>
      </c>
      <c r="AC198" s="18">
        <f t="shared" si="244"/>
        <v>4.4769425848069901E-6</v>
      </c>
      <c r="AD198" s="18">
        <f t="shared" si="245"/>
        <v>2.4315280872459533E-4</v>
      </c>
      <c r="AE198" s="18">
        <f t="shared" si="246"/>
        <v>1.9824747270308458E-4</v>
      </c>
      <c r="AF198" s="18">
        <f t="shared" si="247"/>
        <v>8.0817615554824542E-5</v>
      </c>
      <c r="AG198" s="18">
        <f t="shared" si="248"/>
        <v>2.1964086586363474E-5</v>
      </c>
      <c r="AH198" s="18">
        <f t="shared" si="249"/>
        <v>5.6169431743418319E-3</v>
      </c>
      <c r="AI198" s="18">
        <f t="shared" si="250"/>
        <v>2.088926764119339E-3</v>
      </c>
      <c r="AJ198" s="18">
        <f t="shared" si="251"/>
        <v>3.884332536767564E-4</v>
      </c>
      <c r="AK198" s="18">
        <f t="shared" si="252"/>
        <v>4.8152443686561513E-5</v>
      </c>
      <c r="AL198" s="18">
        <f t="shared" si="253"/>
        <v>5.4299154740648744E-8</v>
      </c>
      <c r="AM198" s="18">
        <f t="shared" si="254"/>
        <v>1.8085581219187407E-5</v>
      </c>
      <c r="AN198" s="18">
        <f t="shared" si="255"/>
        <v>1.4745545354284872E-5</v>
      </c>
      <c r="AO198" s="18">
        <f t="shared" si="256"/>
        <v>6.0111728000368186E-6</v>
      </c>
      <c r="AP198" s="18">
        <f t="shared" si="257"/>
        <v>1.6336774966595746E-6</v>
      </c>
      <c r="AQ198" s="18">
        <f t="shared" si="258"/>
        <v>3.3299269358995299E-7</v>
      </c>
      <c r="AR198" s="18">
        <f t="shared" si="259"/>
        <v>9.1592179787761E-4</v>
      </c>
      <c r="AS198" s="18">
        <f t="shared" si="260"/>
        <v>3.4062896811325394E-4</v>
      </c>
      <c r="AT198" s="18">
        <f t="shared" si="261"/>
        <v>6.3339519916854521E-5</v>
      </c>
      <c r="AU198" s="18">
        <f t="shared" si="262"/>
        <v>7.8519350160176209E-6</v>
      </c>
      <c r="AV198" s="18">
        <f t="shared" si="263"/>
        <v>7.3002862482256361E-7</v>
      </c>
      <c r="AW198" s="18">
        <f t="shared" si="264"/>
        <v>4.5734308963483921E-10</v>
      </c>
      <c r="AX198" s="18">
        <f t="shared" si="265"/>
        <v>1.1209968803551072E-6</v>
      </c>
      <c r="AY198" s="18">
        <f t="shared" si="266"/>
        <v>9.139717513613186E-7</v>
      </c>
      <c r="AZ198" s="18">
        <f t="shared" si="267"/>
        <v>3.7258995851168518E-7</v>
      </c>
      <c r="BA198" s="18">
        <f t="shared" si="268"/>
        <v>1.0126007868183999E-7</v>
      </c>
      <c r="BB198" s="18">
        <f t="shared" si="269"/>
        <v>2.0639854819780752E-8</v>
      </c>
      <c r="BC198" s="18">
        <f t="shared" si="270"/>
        <v>3.3656194032409069E-9</v>
      </c>
      <c r="BD198" s="18">
        <f t="shared" si="271"/>
        <v>1.2446163832484277E-4</v>
      </c>
      <c r="BE198" s="18">
        <f t="shared" si="272"/>
        <v>4.6286964160603228E-5</v>
      </c>
      <c r="BF198" s="18">
        <f t="shared" si="273"/>
        <v>8.6070016434024576E-6</v>
      </c>
      <c r="BG198" s="18">
        <f t="shared" si="274"/>
        <v>1.0669739473154678E-6</v>
      </c>
      <c r="BH198" s="18">
        <f t="shared" si="275"/>
        <v>9.9201218793997395E-8</v>
      </c>
      <c r="BI198" s="18">
        <f t="shared" si="276"/>
        <v>7.3785357814776612E-9</v>
      </c>
      <c r="BJ198" s="19">
        <f t="shared" si="277"/>
        <v>0.15795586432107689</v>
      </c>
      <c r="BK198" s="19">
        <f t="shared" si="278"/>
        <v>0.40482409106644424</v>
      </c>
      <c r="BL198" s="19">
        <f t="shared" si="279"/>
        <v>0.40964045374055902</v>
      </c>
      <c r="BM198" s="19">
        <f t="shared" si="280"/>
        <v>0.11772934682194112</v>
      </c>
      <c r="BN198" s="19">
        <f t="shared" si="281"/>
        <v>0.88224713079337658</v>
      </c>
    </row>
    <row r="199" spans="1:66" x14ac:dyDescent="0.25">
      <c r="A199" t="s">
        <v>99</v>
      </c>
      <c r="B199" t="s">
        <v>120</v>
      </c>
      <c r="C199" t="s">
        <v>119</v>
      </c>
      <c r="D199" s="16">
        <v>44229</v>
      </c>
      <c r="E199" s="15">
        <f>VLOOKUP(A199,home!$A$2:$E$405,3,FALSE)</f>
        <v>1.34265734265734</v>
      </c>
      <c r="F199" s="15">
        <f>VLOOKUP(B199,home!$B$2:$E$405,3,FALSE)</f>
        <v>0.8</v>
      </c>
      <c r="G199" s="15">
        <f>VLOOKUP(C199,away!$B$2:$E$405,4,FALSE)</f>
        <v>1.29</v>
      </c>
      <c r="H199" s="15">
        <f>VLOOKUP(A199,away!$A$2:$E$405,3,FALSE)</f>
        <v>1.29370629370629</v>
      </c>
      <c r="I199" s="15">
        <f>VLOOKUP(C199,away!$B$2:$E$405,3,FALSE)</f>
        <v>0.81</v>
      </c>
      <c r="J199" s="15">
        <f>VLOOKUP(B199,home!$B$2:$E$405,4,FALSE)</f>
        <v>1.31</v>
      </c>
      <c r="K199" s="17">
        <f t="shared" si="282"/>
        <v>1.3856223776223751</v>
      </c>
      <c r="L199" s="17">
        <f t="shared" si="283"/>
        <v>1.3727517482517444</v>
      </c>
      <c r="M199" s="18">
        <f t="shared" si="228"/>
        <v>6.3394756508393907E-2</v>
      </c>
      <c r="N199" s="18">
        <f t="shared" si="229"/>
        <v>8.7841193241952303E-2</v>
      </c>
      <c r="O199" s="18">
        <f t="shared" si="230"/>
        <v>8.7025262826891381E-2</v>
      </c>
      <c r="P199" s="18">
        <f t="shared" si="231"/>
        <v>0.12058415159140934</v>
      </c>
      <c r="Q199" s="18">
        <f t="shared" si="232"/>
        <v>6.0857361516550232E-2</v>
      </c>
      <c r="R199" s="18">
        <f t="shared" si="233"/>
        <v>5.9732040843841351E-2</v>
      </c>
      <c r="S199" s="18">
        <f t="shared" si="234"/>
        <v>5.7341247194059031E-2</v>
      </c>
      <c r="T199" s="18">
        <f t="shared" si="235"/>
        <v>8.3542049415832764E-2</v>
      </c>
      <c r="U199" s="18">
        <f t="shared" si="236"/>
        <v>8.2766052454280273E-2</v>
      </c>
      <c r="V199" s="18">
        <f t="shared" si="237"/>
        <v>1.2118853049469072E-2</v>
      </c>
      <c r="W199" s="18">
        <f t="shared" si="238"/>
        <v>2.8108440653462245E-2</v>
      </c>
      <c r="X199" s="18">
        <f t="shared" si="239"/>
        <v>3.8585911047670701E-2</v>
      </c>
      <c r="Y199" s="18">
        <f t="shared" si="240"/>
        <v>2.6484438424288131E-2</v>
      </c>
      <c r="Z199" s="18">
        <f t="shared" si="241"/>
        <v>2.7332421165009276E-2</v>
      </c>
      <c r="AA199" s="18">
        <f t="shared" si="242"/>
        <v>3.7872414400836281E-2</v>
      </c>
      <c r="AB199" s="18">
        <f t="shared" si="243"/>
        <v>2.6238432444193327E-2</v>
      </c>
      <c r="AC199" s="18">
        <f t="shared" si="244"/>
        <v>1.4407161705062529E-3</v>
      </c>
      <c r="AD199" s="18">
        <f t="shared" si="245"/>
        <v>9.7369210923769541E-3</v>
      </c>
      <c r="AE199" s="18">
        <f t="shared" si="246"/>
        <v>1.3366375452149748E-2</v>
      </c>
      <c r="AF199" s="18">
        <f t="shared" si="247"/>
        <v>9.1743576348638847E-3</v>
      </c>
      <c r="AG199" s="18">
        <f t="shared" si="248"/>
        <v>4.19803849411538E-3</v>
      </c>
      <c r="AH199" s="18">
        <f t="shared" si="249"/>
        <v>9.3801572345548721E-3</v>
      </c>
      <c r="AI199" s="18">
        <f t="shared" si="250"/>
        <v>1.2997355769815646E-2</v>
      </c>
      <c r="AJ199" s="18">
        <f t="shared" si="251"/>
        <v>9.0047135022879258E-3</v>
      </c>
      <c r="AK199" s="18">
        <f t="shared" si="252"/>
        <v>4.1590441776161655E-3</v>
      </c>
      <c r="AL199" s="18">
        <f t="shared" si="253"/>
        <v>1.0961634474076262E-4</v>
      </c>
      <c r="AM199" s="18">
        <f t="shared" si="254"/>
        <v>2.6983391509481577E-3</v>
      </c>
      <c r="AN199" s="18">
        <f t="shared" si="255"/>
        <v>3.7041497868402114E-3</v>
      </c>
      <c r="AO199" s="18">
        <f t="shared" si="256"/>
        <v>2.5424390478356136E-3</v>
      </c>
      <c r="AP199" s="18">
        <f t="shared" si="257"/>
        <v>1.1633792159132799E-3</v>
      </c>
      <c r="AQ199" s="18">
        <f t="shared" si="258"/>
        <v>3.9925771313117486E-4</v>
      </c>
      <c r="AR199" s="18">
        <f t="shared" si="259"/>
        <v>2.5753254485222864E-3</v>
      </c>
      <c r="AS199" s="18">
        <f t="shared" si="260"/>
        <v>3.5684285711328604E-3</v>
      </c>
      <c r="AT199" s="18">
        <f t="shared" si="261"/>
        <v>2.4722472405543645E-3</v>
      </c>
      <c r="AU199" s="18">
        <f t="shared" si="262"/>
        <v>1.1418670331757646E-3</v>
      </c>
      <c r="AV199" s="18">
        <f t="shared" si="263"/>
        <v>3.9554912835940289E-4</v>
      </c>
      <c r="AW199" s="18">
        <f t="shared" si="264"/>
        <v>5.7917486919907665E-6</v>
      </c>
      <c r="AX199" s="18">
        <f t="shared" si="265"/>
        <v>6.2314651832805375E-4</v>
      </c>
      <c r="AY199" s="18">
        <f t="shared" si="266"/>
        <v>8.5542547245182348E-4</v>
      </c>
      <c r="AZ199" s="18">
        <f t="shared" si="267"/>
        <v>5.8714340640365762E-4</v>
      </c>
      <c r="BA199" s="18">
        <f t="shared" si="268"/>
        <v>2.6866737920503521E-4</v>
      </c>
      <c r="BB199" s="18">
        <f t="shared" si="269"/>
        <v>9.2203403625481668E-5</v>
      </c>
      <c r="BC199" s="18">
        <f t="shared" si="270"/>
        <v>2.5314476704328208E-5</v>
      </c>
      <c r="BD199" s="18">
        <f t="shared" si="271"/>
        <v>5.892137519626961E-4</v>
      </c>
      <c r="BE199" s="18">
        <f t="shared" si="272"/>
        <v>8.1642775992235139E-4</v>
      </c>
      <c r="BF199" s="18">
        <f t="shared" si="273"/>
        <v>5.6563028693025908E-4</v>
      </c>
      <c r="BG199" s="18">
        <f t="shared" si="274"/>
        <v>2.6124999434384388E-4</v>
      </c>
      <c r="BH199" s="18">
        <f t="shared" si="275"/>
        <v>9.0498459579137319E-5</v>
      </c>
      <c r="BI199" s="18">
        <f t="shared" si="276"/>
        <v>2.5079338146641298E-5</v>
      </c>
      <c r="BJ199" s="19">
        <f t="shared" si="277"/>
        <v>0.37485455254464922</v>
      </c>
      <c r="BK199" s="19">
        <f t="shared" si="278"/>
        <v>0.25584476633103015</v>
      </c>
      <c r="BL199" s="19">
        <f t="shared" si="279"/>
        <v>0.34167699066694684</v>
      </c>
      <c r="BM199" s="19">
        <f t="shared" si="280"/>
        <v>0.51942433045483694</v>
      </c>
      <c r="BN199" s="19">
        <f t="shared" si="281"/>
        <v>0.47943476652903855</v>
      </c>
    </row>
    <row r="200" spans="1:66" x14ac:dyDescent="0.25">
      <c r="A200" t="s">
        <v>99</v>
      </c>
      <c r="B200" t="s">
        <v>102</v>
      </c>
      <c r="C200" t="s">
        <v>104</v>
      </c>
      <c r="D200" s="16">
        <v>44229</v>
      </c>
      <c r="E200" s="15">
        <f>VLOOKUP(A200,home!$A$2:$E$405,3,FALSE)</f>
        <v>1.34265734265734</v>
      </c>
      <c r="F200" s="15">
        <f>VLOOKUP(B200,home!$B$2:$E$405,3,FALSE)</f>
        <v>0.82</v>
      </c>
      <c r="G200" s="15">
        <f>VLOOKUP(C200,away!$B$2:$E$405,4,FALSE)</f>
        <v>1.06</v>
      </c>
      <c r="H200" s="15">
        <f>VLOOKUP(A200,away!$A$2:$E$405,3,FALSE)</f>
        <v>1.29370629370629</v>
      </c>
      <c r="I200" s="15">
        <f>VLOOKUP(C200,away!$B$2:$E$405,3,FALSE)</f>
        <v>0.74</v>
      </c>
      <c r="J200" s="15">
        <f>VLOOKUP(B200,home!$B$2:$E$405,4,FALSE)</f>
        <v>0.54</v>
      </c>
      <c r="K200" s="17">
        <f t="shared" si="282"/>
        <v>1.1670377622377599</v>
      </c>
      <c r="L200" s="17">
        <f t="shared" si="283"/>
        <v>0.51696503496503354</v>
      </c>
      <c r="M200" s="18">
        <f t="shared" si="228"/>
        <v>0.18562944989711597</v>
      </c>
      <c r="N200" s="18">
        <f t="shared" si="229"/>
        <v>0.21663657781335655</v>
      </c>
      <c r="O200" s="18">
        <f t="shared" si="230"/>
        <v>9.5963935056602501E-2</v>
      </c>
      <c r="P200" s="18">
        <f t="shared" si="231"/>
        <v>0.11199353602398708</v>
      </c>
      <c r="Q200" s="18">
        <f t="shared" si="232"/>
        <v>0.12641153349507303</v>
      </c>
      <c r="R200" s="18">
        <f t="shared" si="233"/>
        <v>2.4804999520959357E-2</v>
      </c>
      <c r="S200" s="18">
        <f t="shared" si="234"/>
        <v>1.6891921133887607E-2</v>
      </c>
      <c r="T200" s="18">
        <f t="shared" si="235"/>
        <v>6.5350342833263936E-2</v>
      </c>
      <c r="U200" s="18">
        <f t="shared" si="236"/>
        <v>2.894837113324911E-2</v>
      </c>
      <c r="V200" s="18">
        <f t="shared" si="237"/>
        <v>1.1323550337459334E-3</v>
      </c>
      <c r="W200" s="18">
        <f t="shared" si="238"/>
        <v>4.9175677723711196E-2</v>
      </c>
      <c r="X200" s="18">
        <f t="shared" si="239"/>
        <v>2.5422105953867583E-2</v>
      </c>
      <c r="Y200" s="18">
        <f t="shared" si="240"/>
        <v>6.5711699466629702E-3</v>
      </c>
      <c r="Z200" s="18">
        <f t="shared" si="241"/>
        <v>4.274439148220132E-3</v>
      </c>
      <c r="AA200" s="18">
        <f t="shared" si="242"/>
        <v>4.9884318983602982E-3</v>
      </c>
      <c r="AB200" s="18">
        <f t="shared" si="243"/>
        <v>2.9108441998689327E-3</v>
      </c>
      <c r="AC200" s="18">
        <f t="shared" si="244"/>
        <v>4.2698115901751992E-5</v>
      </c>
      <c r="AD200" s="18">
        <f t="shared" si="245"/>
        <v>1.4347468221801298E-2</v>
      </c>
      <c r="AE200" s="18">
        <f t="shared" si="246"/>
        <v>7.4171394109432158E-3</v>
      </c>
      <c r="AF200" s="18">
        <f t="shared" si="247"/>
        <v>1.9172008674593938E-3</v>
      </c>
      <c r="AG200" s="18">
        <f t="shared" si="248"/>
        <v>3.3037527116037941E-4</v>
      </c>
      <c r="AH200" s="18">
        <f t="shared" si="249"/>
        <v>5.5243389592888215E-4</v>
      </c>
      <c r="AI200" s="18">
        <f t="shared" si="250"/>
        <v>6.4471121768913003E-4</v>
      </c>
      <c r="AJ200" s="18">
        <f t="shared" si="251"/>
        <v>3.7620116839075192E-4</v>
      </c>
      <c r="AK200" s="18">
        <f t="shared" si="252"/>
        <v>1.4634698990332454E-4</v>
      </c>
      <c r="AL200" s="18">
        <f t="shared" si="253"/>
        <v>1.0304211931995896E-6</v>
      </c>
      <c r="AM200" s="18">
        <f t="shared" si="254"/>
        <v>3.3488074414696725E-3</v>
      </c>
      <c r="AN200" s="18">
        <f t="shared" si="255"/>
        <v>1.7312163560705338E-3</v>
      </c>
      <c r="AO200" s="18">
        <f t="shared" si="256"/>
        <v>4.4748916202402069E-4</v>
      </c>
      <c r="AP200" s="18">
        <f t="shared" si="257"/>
        <v>7.7112083430740482E-5</v>
      </c>
      <c r="AQ200" s="18">
        <f t="shared" si="258"/>
        <v>9.9660627267498324E-6</v>
      </c>
      <c r="AR200" s="18">
        <f t="shared" si="259"/>
        <v>5.7117801664948877E-5</v>
      </c>
      <c r="AS200" s="18">
        <f t="shared" si="260"/>
        <v>6.6658631439002117E-5</v>
      </c>
      <c r="AT200" s="18">
        <f t="shared" si="261"/>
        <v>3.8896570034202324E-5</v>
      </c>
      <c r="AU200" s="18">
        <f t="shared" si="262"/>
        <v>1.5131255350479923E-5</v>
      </c>
      <c r="AV200" s="18">
        <f t="shared" si="263"/>
        <v>4.4146865960180566E-6</v>
      </c>
      <c r="AW200" s="18">
        <f t="shared" si="264"/>
        <v>1.726864895576136E-8</v>
      </c>
      <c r="AX200" s="18">
        <f t="shared" si="265"/>
        <v>6.5136412377632109E-4</v>
      </c>
      <c r="AY200" s="18">
        <f t="shared" si="266"/>
        <v>3.3673247702299425E-4</v>
      </c>
      <c r="AZ200" s="18">
        <f t="shared" si="267"/>
        <v>8.7039458379027285E-5</v>
      </c>
      <c r="BA200" s="18">
        <f t="shared" si="268"/>
        <v>1.4998785548083809E-5</v>
      </c>
      <c r="BB200" s="18">
        <f t="shared" si="269"/>
        <v>1.9384619238245461E-6</v>
      </c>
      <c r="BC200" s="18">
        <f t="shared" si="270"/>
        <v>2.0042340724566863E-7</v>
      </c>
      <c r="BD200" s="18">
        <f t="shared" si="271"/>
        <v>4.9213177224743532E-6</v>
      </c>
      <c r="BE200" s="18">
        <f t="shared" si="272"/>
        <v>5.7433636220974972E-6</v>
      </c>
      <c r="BF200" s="18">
        <f t="shared" si="273"/>
        <v>3.3513611146252107E-6</v>
      </c>
      <c r="BG200" s="18">
        <f t="shared" si="274"/>
        <v>1.303721658554283E-6</v>
      </c>
      <c r="BH200" s="18">
        <f t="shared" si="275"/>
        <v>3.8037310174502295E-7</v>
      </c>
      <c r="BI200" s="18">
        <f t="shared" si="276"/>
        <v>8.8781954695189479E-8</v>
      </c>
      <c r="BJ200" s="19">
        <f t="shared" si="277"/>
        <v>0.52028645637307891</v>
      </c>
      <c r="BK200" s="19">
        <f t="shared" si="278"/>
        <v>0.31602772310285449</v>
      </c>
      <c r="BL200" s="19">
        <f t="shared" si="279"/>
        <v>0.1595342829452111</v>
      </c>
      <c r="BM200" s="19">
        <f t="shared" si="280"/>
        <v>0.23834615455389596</v>
      </c>
      <c r="BN200" s="19">
        <f t="shared" si="281"/>
        <v>0.76144003180709452</v>
      </c>
    </row>
    <row r="201" spans="1:66" x14ac:dyDescent="0.25">
      <c r="A201" t="s">
        <v>99</v>
      </c>
      <c r="B201" t="s">
        <v>111</v>
      </c>
      <c r="C201" t="s">
        <v>112</v>
      </c>
      <c r="D201" s="16">
        <v>44229</v>
      </c>
      <c r="E201" s="15">
        <f>VLOOKUP(A201,home!$A$2:$E$405,3,FALSE)</f>
        <v>1.34265734265734</v>
      </c>
      <c r="F201" s="15">
        <f>VLOOKUP(B201,home!$B$2:$E$405,3,FALSE)</f>
        <v>0.91</v>
      </c>
      <c r="G201" s="15">
        <f>VLOOKUP(C201,away!$B$2:$E$405,4,FALSE)</f>
        <v>1.42</v>
      </c>
      <c r="H201" s="15">
        <f>VLOOKUP(A201,away!$A$2:$E$405,3,FALSE)</f>
        <v>1.29370629370629</v>
      </c>
      <c r="I201" s="15">
        <f>VLOOKUP(C201,away!$B$2:$E$405,3,FALSE)</f>
        <v>0.81</v>
      </c>
      <c r="J201" s="15">
        <f>VLOOKUP(B201,home!$B$2:$E$405,4,FALSE)</f>
        <v>0.86</v>
      </c>
      <c r="K201" s="17">
        <f t="shared" si="282"/>
        <v>1.7349818181818148</v>
      </c>
      <c r="L201" s="17">
        <f t="shared" si="283"/>
        <v>0.9011958041958017</v>
      </c>
      <c r="M201" s="18">
        <f t="shared" si="228"/>
        <v>7.1634561255535301E-2</v>
      </c>
      <c r="N201" s="18">
        <f t="shared" si="229"/>
        <v>0.12428466133178524</v>
      </c>
      <c r="O201" s="18">
        <f t="shared" si="230"/>
        <v>6.4556766038895555E-2</v>
      </c>
      <c r="P201" s="18">
        <f t="shared" si="231"/>
        <v>0.11200481531810107</v>
      </c>
      <c r="Q201" s="18">
        <f t="shared" si="232"/>
        <v>0.10781581384476595</v>
      </c>
      <c r="R201" s="18">
        <f t="shared" si="233"/>
        <v>2.9089143343351349E-2</v>
      </c>
      <c r="S201" s="18">
        <f t="shared" si="234"/>
        <v>4.3781515634928769E-2</v>
      </c>
      <c r="T201" s="18">
        <f t="shared" si="235"/>
        <v>9.7163159062858703E-2</v>
      </c>
      <c r="U201" s="18">
        <f t="shared" si="236"/>
        <v>5.0469134807199167E-2</v>
      </c>
      <c r="V201" s="18">
        <f t="shared" si="237"/>
        <v>7.6061059650679146E-3</v>
      </c>
      <c r="W201" s="18">
        <f t="shared" si="238"/>
        <v>6.2352825577714696E-2</v>
      </c>
      <c r="X201" s="18">
        <f t="shared" si="239"/>
        <v>5.619210479038915E-2</v>
      </c>
      <c r="Y201" s="18">
        <f t="shared" si="240"/>
        <v>2.5320044533014754E-2</v>
      </c>
      <c r="Z201" s="18">
        <f t="shared" si="241"/>
        <v>8.738337976226156E-3</v>
      </c>
      <c r="AA201" s="18">
        <f t="shared" si="242"/>
        <v>1.516085750988006E-2</v>
      </c>
      <c r="AB201" s="18">
        <f t="shared" si="243"/>
        <v>1.3151906063843566E-2</v>
      </c>
      <c r="AC201" s="18">
        <f t="shared" si="244"/>
        <v>7.4328689861410057E-4</v>
      </c>
      <c r="AD201" s="18">
        <f t="shared" si="245"/>
        <v>2.7045254672399245E-2</v>
      </c>
      <c r="AE201" s="18">
        <f t="shared" si="246"/>
        <v>2.4373070034173102E-2</v>
      </c>
      <c r="AF201" s="18">
        <f t="shared" si="247"/>
        <v>1.0982454225083612E-2</v>
      </c>
      <c r="AG201" s="18">
        <f t="shared" si="248"/>
        <v>3.2991138891392685E-3</v>
      </c>
      <c r="AH201" s="18">
        <f t="shared" si="249"/>
        <v>1.9687383799549614E-3</v>
      </c>
      <c r="AI201" s="18">
        <f t="shared" si="250"/>
        <v>3.4157252939785799E-3</v>
      </c>
      <c r="AJ201" s="18">
        <f t="shared" si="251"/>
        <v>2.963110640478286E-3</v>
      </c>
      <c r="AK201" s="18">
        <f t="shared" si="252"/>
        <v>1.7136476954969658E-3</v>
      </c>
      <c r="AL201" s="18">
        <f t="shared" si="253"/>
        <v>4.6486897022045173E-5</v>
      </c>
      <c r="AM201" s="18">
        <f t="shared" si="254"/>
        <v>9.3846050249418913E-3</v>
      </c>
      <c r="AN201" s="18">
        <f t="shared" si="255"/>
        <v>8.4573666725124685E-3</v>
      </c>
      <c r="AO201" s="18">
        <f t="shared" si="256"/>
        <v>3.8108716799068231E-3</v>
      </c>
      <c r="AP201" s="18">
        <f t="shared" si="257"/>
        <v>1.1447805227535449E-3</v>
      </c>
      <c r="AQ201" s="18">
        <f t="shared" si="258"/>
        <v>2.5791785095764282E-4</v>
      </c>
      <c r="AR201" s="18">
        <f t="shared" si="259"/>
        <v>3.5484375351493028E-4</v>
      </c>
      <c r="AS201" s="18">
        <f t="shared" si="260"/>
        <v>6.156474606437936E-4</v>
      </c>
      <c r="AT201" s="18">
        <f t="shared" si="261"/>
        <v>5.3406857531339324E-4</v>
      </c>
      <c r="AU201" s="18">
        <f t="shared" si="262"/>
        <v>3.0886642261033413E-4</v>
      </c>
      <c r="AV201" s="18">
        <f t="shared" si="263"/>
        <v>1.3396940686894755E-4</v>
      </c>
      <c r="AW201" s="18">
        <f t="shared" si="264"/>
        <v>2.0190270917367859E-6</v>
      </c>
      <c r="AX201" s="18">
        <f t="shared" si="265"/>
        <v>2.7136865148486449E-3</v>
      </c>
      <c r="AY201" s="18">
        <f t="shared" si="266"/>
        <v>2.445562901084327E-3</v>
      </c>
      <c r="AZ201" s="18">
        <f t="shared" si="267"/>
        <v>1.1019655126770539E-3</v>
      </c>
      <c r="BA201" s="18">
        <f t="shared" si="268"/>
        <v>3.3102889879767878E-4</v>
      </c>
      <c r="BB201" s="18">
        <f t="shared" si="269"/>
        <v>7.4580463666006205E-5</v>
      </c>
      <c r="BC201" s="18">
        <f t="shared" si="270"/>
        <v>1.3442320186156447E-5</v>
      </c>
      <c r="BD201" s="18">
        <f t="shared" si="271"/>
        <v>5.3297283635457394E-5</v>
      </c>
      <c r="BE201" s="18">
        <f t="shared" si="272"/>
        <v>9.2469818065997768E-5</v>
      </c>
      <c r="BF201" s="18">
        <f t="shared" si="273"/>
        <v>8.0216726537543227E-5</v>
      </c>
      <c r="BG201" s="18">
        <f t="shared" si="274"/>
        <v>4.6391520685566722E-5</v>
      </c>
      <c r="BH201" s="18">
        <f t="shared" si="275"/>
        <v>2.0122111226815953E-5</v>
      </c>
      <c r="BI201" s="18">
        <f t="shared" si="276"/>
        <v>6.9822994243915677E-6</v>
      </c>
      <c r="BJ201" s="19">
        <f t="shared" si="277"/>
        <v>0.56856431032365595</v>
      </c>
      <c r="BK201" s="19">
        <f t="shared" si="278"/>
        <v>0.23826233487035356</v>
      </c>
      <c r="BL201" s="19">
        <f t="shared" si="279"/>
        <v>0.18473590515160562</v>
      </c>
      <c r="BM201" s="19">
        <f t="shared" si="280"/>
        <v>0.48847158331541418</v>
      </c>
      <c r="BN201" s="19">
        <f t="shared" si="281"/>
        <v>0.5093857611324345</v>
      </c>
    </row>
    <row r="202" spans="1:66" x14ac:dyDescent="0.25">
      <c r="A202" t="s">
        <v>99</v>
      </c>
      <c r="B202" t="s">
        <v>105</v>
      </c>
      <c r="C202" t="s">
        <v>109</v>
      </c>
      <c r="D202" s="16">
        <v>44229</v>
      </c>
      <c r="E202" s="15">
        <f>VLOOKUP(A202,home!$A$2:$E$405,3,FALSE)</f>
        <v>1.34265734265734</v>
      </c>
      <c r="F202" s="15">
        <f>VLOOKUP(B202,home!$B$2:$E$405,3,FALSE)</f>
        <v>1.35</v>
      </c>
      <c r="G202" s="15">
        <f>VLOOKUP(C202,away!$B$2:$E$405,4,FALSE)</f>
        <v>0.52</v>
      </c>
      <c r="H202" s="15">
        <f>VLOOKUP(A202,away!$A$2:$E$405,3,FALSE)</f>
        <v>1.29370629370629</v>
      </c>
      <c r="I202" s="15">
        <f>VLOOKUP(C202,away!$B$2:$E$405,3,FALSE)</f>
        <v>1.42</v>
      </c>
      <c r="J202" s="15">
        <f>VLOOKUP(B202,home!$B$2:$E$405,4,FALSE)</f>
        <v>1.26</v>
      </c>
      <c r="K202" s="17">
        <f t="shared" si="282"/>
        <v>0.9425454545454528</v>
      </c>
      <c r="L202" s="17">
        <f t="shared" si="283"/>
        <v>2.314699300699294</v>
      </c>
      <c r="M202" s="18">
        <f t="shared" si="228"/>
        <v>3.8494313294104084E-2</v>
      </c>
      <c r="N202" s="18">
        <f t="shared" si="229"/>
        <v>3.6282640021206403E-2</v>
      </c>
      <c r="O202" s="18">
        <f t="shared" si="230"/>
        <v>8.9102760062762257E-2</v>
      </c>
      <c r="P202" s="18">
        <f t="shared" si="231"/>
        <v>8.398340148461067E-2</v>
      </c>
      <c r="Q202" s="18">
        <f t="shared" si="232"/>
        <v>1.709901871544851E-2</v>
      </c>
      <c r="R202" s="18">
        <f t="shared" si="233"/>
        <v>0.10312304820382641</v>
      </c>
      <c r="S202" s="18">
        <f t="shared" si="234"/>
        <v>4.5806842110920308E-2</v>
      </c>
      <c r="T202" s="18">
        <f t="shared" si="235"/>
        <v>3.9579086663292802E-2</v>
      </c>
      <c r="U202" s="18">
        <f t="shared" si="236"/>
        <v>9.7198160343388199E-2</v>
      </c>
      <c r="V202" s="18">
        <f t="shared" si="237"/>
        <v>1.110413484930921E-2</v>
      </c>
      <c r="W202" s="18">
        <f t="shared" si="238"/>
        <v>5.3722007891445402E-3</v>
      </c>
      <c r="X202" s="18">
        <f t="shared" si="239"/>
        <v>1.2435029409849063E-2</v>
      </c>
      <c r="Y202" s="18">
        <f t="shared" si="240"/>
        <v>1.4391676939576391E-2</v>
      </c>
      <c r="Z202" s="18">
        <f t="shared" si="241"/>
        <v>7.956628252112552E-2</v>
      </c>
      <c r="AA202" s="18">
        <f t="shared" si="242"/>
        <v>7.4994837925366167E-2</v>
      </c>
      <c r="AB202" s="18">
        <f t="shared" si="243"/>
        <v>3.5343021800463406E-2</v>
      </c>
      <c r="AC202" s="18">
        <f t="shared" si="244"/>
        <v>1.514124644957017E-3</v>
      </c>
      <c r="AD202" s="18">
        <f t="shared" si="245"/>
        <v>1.2658858586784203E-3</v>
      </c>
      <c r="AE202" s="18">
        <f t="shared" si="246"/>
        <v>2.9301451118480645E-3</v>
      </c>
      <c r="AF202" s="18">
        <f t="shared" si="247"/>
        <v>3.3912024206710851E-3</v>
      </c>
      <c r="AG202" s="18">
        <f t="shared" si="248"/>
        <v>2.6165379572190379E-3</v>
      </c>
      <c r="AH202" s="18">
        <f t="shared" si="249"/>
        <v>4.6043004627722942E-2</v>
      </c>
      <c r="AI202" s="18">
        <f t="shared" si="250"/>
        <v>4.3397624725475502E-2</v>
      </c>
      <c r="AJ202" s="18">
        <f t="shared" si="251"/>
        <v>2.0452116961533144E-2</v>
      </c>
      <c r="AK202" s="18">
        <f t="shared" si="252"/>
        <v>6.4256832926416745E-3</v>
      </c>
      <c r="AL202" s="18">
        <f t="shared" si="253"/>
        <v>1.3213519304384647E-4</v>
      </c>
      <c r="AM202" s="18">
        <f t="shared" si="254"/>
        <v>2.386309924141426E-4</v>
      </c>
      <c r="AN202" s="18">
        <f t="shared" si="255"/>
        <v>5.5235899126619432E-4</v>
      </c>
      <c r="AO202" s="18">
        <f t="shared" si="256"/>
        <v>6.3927248540941381E-4</v>
      </c>
      <c r="AP202" s="18">
        <f t="shared" si="257"/>
        <v>4.9324119164448994E-4</v>
      </c>
      <c r="AQ202" s="18">
        <f t="shared" si="258"/>
        <v>2.8542626034389691E-4</v>
      </c>
      <c r="AR202" s="18">
        <f t="shared" si="259"/>
        <v>2.1315142122776916E-2</v>
      </c>
      <c r="AS202" s="18">
        <f t="shared" si="260"/>
        <v>2.0090490320813694E-2</v>
      </c>
      <c r="AT202" s="18">
        <f t="shared" si="261"/>
        <v>9.4681001657361819E-3</v>
      </c>
      <c r="AU202" s="18">
        <f t="shared" si="262"/>
        <v>2.9747049247985623E-3</v>
      </c>
      <c r="AV202" s="18">
        <f t="shared" si="263"/>
        <v>7.0094865137071438E-4</v>
      </c>
      <c r="AW202" s="18">
        <f t="shared" si="264"/>
        <v>8.0077938921518909E-6</v>
      </c>
      <c r="AX202" s="18">
        <f t="shared" si="265"/>
        <v>3.7486759535603391E-5</v>
      </c>
      <c r="AY202" s="18">
        <f t="shared" si="266"/>
        <v>8.6770576082543767E-5</v>
      </c>
      <c r="AZ202" s="18">
        <f t="shared" si="267"/>
        <v>1.0042389588976947E-4</v>
      </c>
      <c r="BA202" s="18">
        <f t="shared" si="268"/>
        <v>7.7483707196516046E-5</v>
      </c>
      <c r="BB202" s="18">
        <f t="shared" si="269"/>
        <v>4.4837870715841148E-5</v>
      </c>
      <c r="BC202" s="18">
        <f t="shared" si="270"/>
        <v>2.0757237598160559E-5</v>
      </c>
      <c r="BD202" s="18">
        <f t="shared" si="271"/>
        <v>8.2230240943163002E-3</v>
      </c>
      <c r="BE202" s="18">
        <f t="shared" si="272"/>
        <v>7.7505739827155671E-3</v>
      </c>
      <c r="BF202" s="18">
        <f t="shared" si="273"/>
        <v>3.6526341387634019E-3</v>
      </c>
      <c r="BG202" s="18">
        <f t="shared" si="274"/>
        <v>1.1475912348696631E-3</v>
      </c>
      <c r="BH202" s="18">
        <f t="shared" si="275"/>
        <v>2.7041422552565101E-4</v>
      </c>
      <c r="BI202" s="18">
        <f t="shared" si="276"/>
        <v>5.0975539822726287E-5</v>
      </c>
      <c r="BJ202" s="19">
        <f t="shared" si="277"/>
        <v>0.13794011385503088</v>
      </c>
      <c r="BK202" s="19">
        <f t="shared" si="278"/>
        <v>0.18112172215302769</v>
      </c>
      <c r="BL202" s="19">
        <f t="shared" si="279"/>
        <v>0.59172485734468905</v>
      </c>
      <c r="BM202" s="19">
        <f t="shared" si="280"/>
        <v>0.62218903130972469</v>
      </c>
      <c r="BN202" s="19">
        <f t="shared" si="281"/>
        <v>0.36808518178195831</v>
      </c>
    </row>
    <row r="203" spans="1:66" x14ac:dyDescent="0.25">
      <c r="A203" t="s">
        <v>99</v>
      </c>
      <c r="B203" t="s">
        <v>417</v>
      </c>
      <c r="C203" t="s">
        <v>117</v>
      </c>
      <c r="D203" s="16">
        <v>44229</v>
      </c>
      <c r="E203" s="15">
        <f>VLOOKUP(A203,home!$A$2:$E$405,3,FALSE)</f>
        <v>1.34265734265734</v>
      </c>
      <c r="F203" s="15">
        <f>VLOOKUP(B203,home!$B$2:$E$405,3,FALSE)</f>
        <v>0.97</v>
      </c>
      <c r="G203" s="15">
        <f>VLOOKUP(C203,away!$B$2:$E$405,4,FALSE)</f>
        <v>1.18</v>
      </c>
      <c r="H203" s="15">
        <f>VLOOKUP(A203,away!$A$2:$E$405,3,FALSE)</f>
        <v>1.29370629370629</v>
      </c>
      <c r="I203" s="15">
        <f>VLOOKUP(C203,away!$B$2:$E$405,3,FALSE)</f>
        <v>0.81</v>
      </c>
      <c r="J203" s="15">
        <f>VLOOKUP(B203,home!$B$2:$E$405,4,FALSE)</f>
        <v>1</v>
      </c>
      <c r="K203" s="17">
        <f t="shared" si="282"/>
        <v>1.5368055944055912</v>
      </c>
      <c r="L203" s="17">
        <f t="shared" si="283"/>
        <v>1.047902097902095</v>
      </c>
      <c r="M203" s="18">
        <f t="shared" si="228"/>
        <v>7.5418121676542632E-2</v>
      </c>
      <c r="N203" s="18">
        <f t="shared" si="229"/>
        <v>0.11590299131207231</v>
      </c>
      <c r="O203" s="18">
        <f t="shared" si="230"/>
        <v>7.903080792468449E-2</v>
      </c>
      <c r="P203" s="18">
        <f t="shared" si="231"/>
        <v>0.12145498774904886</v>
      </c>
      <c r="Q203" s="18">
        <f t="shared" si="232"/>
        <v>8.9060182728367687E-2</v>
      </c>
      <c r="R203" s="18">
        <f t="shared" si="233"/>
        <v>4.1408274711587187E-2</v>
      </c>
      <c r="S203" s="18">
        <f t="shared" si="234"/>
        <v>4.8898440193153613E-2</v>
      </c>
      <c r="T203" s="18">
        <f t="shared" si="235"/>
        <v>9.3326352320600436E-2</v>
      </c>
      <c r="U203" s="18">
        <f t="shared" si="236"/>
        <v>6.3636468231450763E-2</v>
      </c>
      <c r="V203" s="18">
        <f t="shared" si="237"/>
        <v>8.7496793764684101E-3</v>
      </c>
      <c r="W203" s="18">
        <f t="shared" si="238"/>
        <v>4.5622729018579902E-2</v>
      </c>
      <c r="X203" s="18">
        <f t="shared" si="239"/>
        <v>4.780815345058867E-2</v>
      </c>
      <c r="Y203" s="18">
        <f t="shared" si="240"/>
        <v>2.5049132148848567E-2</v>
      </c>
      <c r="Z203" s="18">
        <f t="shared" si="241"/>
        <v>1.4463939313592829E-2</v>
      </c>
      <c r="AA203" s="18">
        <f t="shared" si="242"/>
        <v>2.2228262854272429E-2</v>
      </c>
      <c r="AB203" s="18">
        <f t="shared" si="243"/>
        <v>1.7080259354181934E-2</v>
      </c>
      <c r="AC203" s="18">
        <f t="shared" si="244"/>
        <v>8.8066715420433692E-4</v>
      </c>
      <c r="AD203" s="18">
        <f t="shared" si="245"/>
        <v>1.7528316296950962E-2</v>
      </c>
      <c r="AE203" s="18">
        <f t="shared" si="246"/>
        <v>1.8367959420266394E-2</v>
      </c>
      <c r="AF203" s="18">
        <f t="shared" si="247"/>
        <v>9.6239116053388491E-3</v>
      </c>
      <c r="AG203" s="18">
        <f t="shared" si="248"/>
        <v>3.361639053752967E-3</v>
      </c>
      <c r="AH203" s="18">
        <f t="shared" si="249"/>
        <v>3.7891980876606285E-3</v>
      </c>
      <c r="AI203" s="18">
        <f t="shared" si="250"/>
        <v>5.8232608194278218E-3</v>
      </c>
      <c r="AJ203" s="18">
        <f t="shared" si="251"/>
        <v>4.4746099024897826E-3</v>
      </c>
      <c r="AK203" s="18">
        <f t="shared" si="252"/>
        <v>2.2922018436429856E-3</v>
      </c>
      <c r="AL203" s="18">
        <f t="shared" si="253"/>
        <v>5.6729823574031426E-5</v>
      </c>
      <c r="AM203" s="18">
        <f t="shared" si="254"/>
        <v>5.3875229091329855E-3</v>
      </c>
      <c r="AN203" s="18">
        <f t="shared" si="255"/>
        <v>5.6455965589760539E-3</v>
      </c>
      <c r="AO203" s="18">
        <f t="shared" si="256"/>
        <v>2.9580162390299269E-3</v>
      </c>
      <c r="AP203" s="18">
        <f t="shared" si="257"/>
        <v>1.0332371408359753E-3</v>
      </c>
      <c r="AQ203" s="18">
        <f t="shared" si="258"/>
        <v>2.7068284187809524E-4</v>
      </c>
      <c r="AR203" s="18">
        <f t="shared" si="259"/>
        <v>7.9414172508523605E-4</v>
      </c>
      <c r="AS203" s="18">
        <f t="shared" si="260"/>
        <v>1.2204414458618978E-3</v>
      </c>
      <c r="AT203" s="18">
        <f t="shared" si="261"/>
        <v>9.3779062082250666E-4</v>
      </c>
      <c r="AU203" s="18">
        <f t="shared" si="262"/>
        <v>4.8040062415370698E-4</v>
      </c>
      <c r="AV203" s="18">
        <f t="shared" si="263"/>
        <v>1.8457059168883855E-4</v>
      </c>
      <c r="AW203" s="18">
        <f t="shared" si="264"/>
        <v>2.5377484710948495E-6</v>
      </c>
      <c r="AX203" s="18">
        <f t="shared" si="265"/>
        <v>1.3799292244573106E-3</v>
      </c>
      <c r="AY203" s="18">
        <f t="shared" si="266"/>
        <v>1.4460307292652268E-3</v>
      </c>
      <c r="AZ203" s="18">
        <f t="shared" si="267"/>
        <v>7.576493174139636E-4</v>
      </c>
      <c r="BA203" s="18">
        <f t="shared" si="268"/>
        <v>2.6464743639739431E-4</v>
      </c>
      <c r="BB203" s="18">
        <f t="shared" si="269"/>
        <v>6.9331150951310185E-5</v>
      </c>
      <c r="BC203" s="18">
        <f t="shared" si="270"/>
        <v>1.4530451706368957E-5</v>
      </c>
      <c r="BD203" s="18">
        <f t="shared" si="271"/>
        <v>1.3869712995806784E-4</v>
      </c>
      <c r="BE203" s="18">
        <f t="shared" si="272"/>
        <v>2.1315052524755799E-4</v>
      </c>
      <c r="BF203" s="18">
        <f t="shared" si="273"/>
        <v>1.6378545982546869E-4</v>
      </c>
      <c r="BG203" s="18">
        <f t="shared" si="274"/>
        <v>8.3902136980690853E-5</v>
      </c>
      <c r="BH203" s="18">
        <f t="shared" si="275"/>
        <v>3.2235318373627462E-5</v>
      </c>
      <c r="BI203" s="18">
        <f t="shared" si="276"/>
        <v>9.9078835228072027E-6</v>
      </c>
      <c r="BJ203" s="19">
        <f t="shared" si="277"/>
        <v>0.48487854135541131</v>
      </c>
      <c r="BK203" s="19">
        <f t="shared" si="278"/>
        <v>0.25690465670225709</v>
      </c>
      <c r="BL203" s="19">
        <f t="shared" si="279"/>
        <v>0.24402236719091844</v>
      </c>
      <c r="BM203" s="19">
        <f t="shared" si="280"/>
        <v>0.47655064547908238</v>
      </c>
      <c r="BN203" s="19">
        <f t="shared" si="281"/>
        <v>0.52227536610230307</v>
      </c>
    </row>
    <row r="204" spans="1:66" x14ac:dyDescent="0.25">
      <c r="A204" t="s">
        <v>122</v>
      </c>
      <c r="B204" t="s">
        <v>362</v>
      </c>
      <c r="C204" t="s">
        <v>131</v>
      </c>
      <c r="D204" s="16">
        <v>44229</v>
      </c>
      <c r="E204" s="15">
        <f>VLOOKUP(A204,home!$A$2:$E$405,3,FALSE)</f>
        <v>1.36912751677852</v>
      </c>
      <c r="F204" s="15">
        <f>VLOOKUP(B204,home!$B$2:$E$405,3,FALSE)</f>
        <v>1.59</v>
      </c>
      <c r="G204" s="15">
        <f>VLOOKUP(C204,away!$B$2:$E$405,4,FALSE)</f>
        <v>0.67</v>
      </c>
      <c r="H204" s="15">
        <f>VLOOKUP(A204,away!$A$2:$E$405,3,FALSE)</f>
        <v>1.1610738255033599</v>
      </c>
      <c r="I204" s="15">
        <f>VLOOKUP(C204,away!$B$2:$E$405,3,FALSE)</f>
        <v>0.96</v>
      </c>
      <c r="J204" s="15">
        <f>VLOOKUP(B204,home!$B$2:$E$405,4,FALSE)</f>
        <v>0.86</v>
      </c>
      <c r="K204" s="17">
        <f t="shared" si="282"/>
        <v>1.4585315436241575</v>
      </c>
      <c r="L204" s="17">
        <f t="shared" si="283"/>
        <v>0.95858255033557382</v>
      </c>
      <c r="M204" s="18">
        <f t="shared" si="228"/>
        <v>8.9178607538572943E-2</v>
      </c>
      <c r="N204" s="18">
        <f t="shared" si="229"/>
        <v>0.13006981211148771</v>
      </c>
      <c r="O204" s="18">
        <f t="shared" si="230"/>
        <v>8.5485057049700483E-2</v>
      </c>
      <c r="P204" s="18">
        <f t="shared" si="231"/>
        <v>0.1246826522154988</v>
      </c>
      <c r="Q204" s="18">
        <f t="shared" si="232"/>
        <v>9.4855461918936165E-2</v>
      </c>
      <c r="R204" s="18">
        <f t="shared" si="233"/>
        <v>4.0972242001141947E-2</v>
      </c>
      <c r="S204" s="18">
        <f t="shared" si="234"/>
        <v>4.3580417413354791E-2</v>
      </c>
      <c r="T204" s="18">
        <f t="shared" si="235"/>
        <v>9.0926790599512738E-2</v>
      </c>
      <c r="U204" s="18">
        <f t="shared" si="236"/>
        <v>5.9759307371668104E-2</v>
      </c>
      <c r="V204" s="18">
        <f t="shared" si="237"/>
        <v>6.7700865559231858E-3</v>
      </c>
      <c r="W204" s="18">
        <f t="shared" si="238"/>
        <v>4.611656109793616E-2</v>
      </c>
      <c r="X204" s="18">
        <f t="shared" si="239"/>
        <v>4.4206530749965958E-2</v>
      </c>
      <c r="Y204" s="18">
        <f t="shared" si="240"/>
        <v>2.1187804493895162E-2</v>
      </c>
      <c r="Z204" s="18">
        <f t="shared" si="241"/>
        <v>1.3091758743473656E-2</v>
      </c>
      <c r="AA204" s="18">
        <f t="shared" si="242"/>
        <v>1.909474308887369E-2</v>
      </c>
      <c r="AB204" s="18">
        <f t="shared" si="243"/>
        <v>1.3925142556260831E-2</v>
      </c>
      <c r="AC204" s="18">
        <f t="shared" si="244"/>
        <v>5.9158830997941821E-4</v>
      </c>
      <c r="AD204" s="18">
        <f t="shared" si="245"/>
        <v>1.6815614761202649E-2</v>
      </c>
      <c r="AE204" s="18">
        <f t="shared" si="246"/>
        <v>1.6119154883254157E-2</v>
      </c>
      <c r="AF204" s="18">
        <f t="shared" si="247"/>
        <v>7.7257702986219439E-3</v>
      </c>
      <c r="AG204" s="18">
        <f t="shared" si="248"/>
        <v>2.4685961987199506E-3</v>
      </c>
      <c r="AH204" s="18">
        <f t="shared" si="249"/>
        <v>3.1373828711742558E-3</v>
      </c>
      <c r="AI204" s="18">
        <f t="shared" si="250"/>
        <v>4.5759718820337775E-3</v>
      </c>
      <c r="AJ204" s="18">
        <f t="shared" si="251"/>
        <v>3.3370996663417344E-3</v>
      </c>
      <c r="AK204" s="18">
        <f t="shared" si="252"/>
        <v>1.6224217091923569E-3</v>
      </c>
      <c r="AL204" s="18">
        <f t="shared" si="253"/>
        <v>3.3084526230582523E-5</v>
      </c>
      <c r="AM204" s="18">
        <f t="shared" si="254"/>
        <v>4.9052209109292132E-3</v>
      </c>
      <c r="AN204" s="18">
        <f t="shared" si="255"/>
        <v>4.7020591707579119E-3</v>
      </c>
      <c r="AO204" s="18">
        <f t="shared" si="256"/>
        <v>2.2536559358669458E-3</v>
      </c>
      <c r="AP204" s="18">
        <f t="shared" si="257"/>
        <v>7.2010508486074719E-4</v>
      </c>
      <c r="AQ204" s="18">
        <f t="shared" si="258"/>
        <v>1.7257004218885745E-4</v>
      </c>
      <c r="AR204" s="18">
        <f t="shared" si="259"/>
        <v>6.0148809480587285E-4</v>
      </c>
      <c r="AS204" s="18">
        <f t="shared" si="260"/>
        <v>8.7728935938876328E-4</v>
      </c>
      <c r="AT204" s="18">
        <f t="shared" si="261"/>
        <v>6.3977710177717069E-4</v>
      </c>
      <c r="AU204" s="18">
        <f t="shared" si="262"/>
        <v>3.1104502794348219E-4</v>
      </c>
      <c r="AV204" s="18">
        <f t="shared" si="263"/>
        <v>1.1341724618575658E-4</v>
      </c>
      <c r="AW204" s="18">
        <f t="shared" si="264"/>
        <v>1.2848953700826432E-6</v>
      </c>
      <c r="AX204" s="18">
        <f t="shared" si="265"/>
        <v>1.1924032378391788E-3</v>
      </c>
      <c r="AY204" s="18">
        <f t="shared" si="266"/>
        <v>1.1430169367562758E-3</v>
      </c>
      <c r="AZ204" s="18">
        <f t="shared" si="267"/>
        <v>5.4783804515629302E-4</v>
      </c>
      <c r="BA204" s="18">
        <f t="shared" si="268"/>
        <v>1.7504933016559155E-4</v>
      </c>
      <c r="BB204" s="18">
        <f t="shared" si="269"/>
        <v>4.1949808336166653E-5</v>
      </c>
      <c r="BC204" s="18">
        <f t="shared" si="270"/>
        <v>8.0424708521942333E-6</v>
      </c>
      <c r="BD204" s="18">
        <f t="shared" si="271"/>
        <v>9.6095998652583121E-5</v>
      </c>
      <c r="BE204" s="18">
        <f t="shared" si="272"/>
        <v>1.4015904525085701E-4</v>
      </c>
      <c r="BF204" s="18">
        <f t="shared" si="273"/>
        <v>1.0221319431131033E-4</v>
      </c>
      <c r="BG204" s="18">
        <f t="shared" si="274"/>
        <v>4.9693722692543809E-5</v>
      </c>
      <c r="BH204" s="18">
        <f t="shared" si="275"/>
        <v>1.8119965516796689E-5</v>
      </c>
      <c r="BI204" s="18">
        <f t="shared" si="276"/>
        <v>5.2857082551259945E-6</v>
      </c>
      <c r="BJ204" s="19">
        <f t="shared" si="277"/>
        <v>0.486354008087242</v>
      </c>
      <c r="BK204" s="19">
        <f t="shared" si="278"/>
        <v>0.26597945349631602</v>
      </c>
      <c r="BL204" s="19">
        <f t="shared" si="279"/>
        <v>0.23486395266116747</v>
      </c>
      <c r="BM204" s="19">
        <f t="shared" si="280"/>
        <v>0.43390360811147477</v>
      </c>
      <c r="BN204" s="19">
        <f t="shared" si="281"/>
        <v>0.56524383283533797</v>
      </c>
    </row>
    <row r="205" spans="1:66" x14ac:dyDescent="0.25">
      <c r="A205" t="s">
        <v>122</v>
      </c>
      <c r="B205" t="s">
        <v>128</v>
      </c>
      <c r="C205" t="s">
        <v>137</v>
      </c>
      <c r="D205" s="16">
        <v>44229</v>
      </c>
      <c r="E205" s="15">
        <f>VLOOKUP(A205,home!$A$2:$E$405,3,FALSE)</f>
        <v>1.36912751677852</v>
      </c>
      <c r="F205" s="15">
        <f>VLOOKUP(B205,home!$B$2:$E$405,3,FALSE)</f>
        <v>1.39</v>
      </c>
      <c r="G205" s="15">
        <f>VLOOKUP(C205,away!$B$2:$E$405,4,FALSE)</f>
        <v>1.03</v>
      </c>
      <c r="H205" s="15">
        <f>VLOOKUP(A205,away!$A$2:$E$405,3,FALSE)</f>
        <v>1.1610738255033599</v>
      </c>
      <c r="I205" s="15">
        <f>VLOOKUP(C205,away!$B$2:$E$405,3,FALSE)</f>
        <v>0.79</v>
      </c>
      <c r="J205" s="15">
        <f>VLOOKUP(B205,home!$B$2:$E$405,4,FALSE)</f>
        <v>0.95</v>
      </c>
      <c r="K205" s="17">
        <f t="shared" si="282"/>
        <v>1.960179865771807</v>
      </c>
      <c r="L205" s="17">
        <f t="shared" si="283"/>
        <v>0.87138590604027166</v>
      </c>
      <c r="M205" s="18">
        <f t="shared" si="228"/>
        <v>5.8920525308057761E-2</v>
      </c>
      <c r="N205" s="18">
        <f t="shared" si="229"/>
        <v>0.11549482738955302</v>
      </c>
      <c r="O205" s="18">
        <f t="shared" si="230"/>
        <v>5.1342515329930671E-2</v>
      </c>
      <c r="P205" s="18">
        <f t="shared" si="231"/>
        <v>0.10064056480781045</v>
      </c>
      <c r="Q205" s="18">
        <f t="shared" si="232"/>
        <v>0.11319531762489606</v>
      </c>
      <c r="R205" s="18">
        <f t="shared" si="233"/>
        <v>2.2369572119579084E-2</v>
      </c>
      <c r="S205" s="18">
        <f t="shared" si="234"/>
        <v>4.2975360589028705E-2</v>
      </c>
      <c r="T205" s="18">
        <f t="shared" si="235"/>
        <v>9.8636804408086393E-2</v>
      </c>
      <c r="U205" s="18">
        <f t="shared" si="236"/>
        <v>4.3848384874729286E-2</v>
      </c>
      <c r="V205" s="18">
        <f t="shared" si="237"/>
        <v>8.1561175270250721E-3</v>
      </c>
      <c r="W205" s="18">
        <f t="shared" si="238"/>
        <v>7.3961060835988621E-2</v>
      </c>
      <c r="X205" s="18">
        <f t="shared" si="239"/>
        <v>6.4448626008267604E-2</v>
      </c>
      <c r="Y205" s="18">
        <f t="shared" si="240"/>
        <v>2.8079812183632435E-2</v>
      </c>
      <c r="Z205" s="18">
        <f t="shared" si="241"/>
        <v>6.4975099563842082E-3</v>
      </c>
      <c r="AA205" s="18">
        <f t="shared" si="242"/>
        <v>1.2736288194156177E-2</v>
      </c>
      <c r="AB205" s="18">
        <f t="shared" si="243"/>
        <v>1.2482707841426056E-2</v>
      </c>
      <c r="AC205" s="18">
        <f t="shared" si="244"/>
        <v>8.7070281352196041E-4</v>
      </c>
      <c r="AD205" s="18">
        <f t="shared" si="245"/>
        <v>3.6244245575457121E-2</v>
      </c>
      <c r="AE205" s="18">
        <f t="shared" si="246"/>
        <v>3.1582724769515819E-2</v>
      </c>
      <c r="AF205" s="18">
        <f t="shared" si="247"/>
        <v>1.3760370619252532E-2</v>
      </c>
      <c r="AG205" s="18">
        <f t="shared" si="248"/>
        <v>3.9968643398357682E-3</v>
      </c>
      <c r="AH205" s="18">
        <f t="shared" si="249"/>
        <v>1.4154596500873841E-3</v>
      </c>
      <c r="AI205" s="18">
        <f t="shared" si="250"/>
        <v>2.7745555069136978E-3</v>
      </c>
      <c r="AJ205" s="18">
        <f t="shared" si="251"/>
        <v>2.7193139205592604E-3</v>
      </c>
      <c r="AK205" s="18">
        <f t="shared" si="252"/>
        <v>1.7767814652644197E-3</v>
      </c>
      <c r="AL205" s="18">
        <f t="shared" si="253"/>
        <v>5.9488962445225252E-5</v>
      </c>
      <c r="AM205" s="18">
        <f t="shared" si="254"/>
        <v>1.4209048085419994E-2</v>
      </c>
      <c r="AN205" s="18">
        <f t="shared" si="255"/>
        <v>1.2381564239883489E-2</v>
      </c>
      <c r="AO205" s="18">
        <f t="shared" si="256"/>
        <v>5.3945602866833503E-3</v>
      </c>
      <c r="AP205" s="18">
        <f t="shared" si="257"/>
        <v>1.5669146010334799E-3</v>
      </c>
      <c r="AQ205" s="18">
        <f t="shared" si="258"/>
        <v>3.4134682482732224E-4</v>
      </c>
      <c r="AR205" s="18">
        <f t="shared" si="259"/>
        <v>2.4668231793096836E-4</v>
      </c>
      <c r="AS205" s="18">
        <f t="shared" si="260"/>
        <v>4.8354171285020382E-4</v>
      </c>
      <c r="AT205" s="18">
        <f t="shared" si="261"/>
        <v>4.7391436489489119E-4</v>
      </c>
      <c r="AU205" s="18">
        <f t="shared" si="262"/>
        <v>3.0965246538899974E-4</v>
      </c>
      <c r="AV205" s="18">
        <f t="shared" si="263"/>
        <v>1.5174363201052952E-4</v>
      </c>
      <c r="AW205" s="18">
        <f t="shared" si="264"/>
        <v>2.8225415832107404E-6</v>
      </c>
      <c r="AX205" s="18">
        <f t="shared" si="265"/>
        <v>4.642048328137291E-3</v>
      </c>
      <c r="AY205" s="18">
        <f t="shared" si="266"/>
        <v>4.0450154882966426E-3</v>
      </c>
      <c r="AZ205" s="18">
        <f t="shared" si="267"/>
        <v>1.7623847431081504E-3</v>
      </c>
      <c r="BA205" s="18">
        <f t="shared" si="268"/>
        <v>5.1190574205494917E-4</v>
      </c>
      <c r="BB205" s="18">
        <f t="shared" si="269"/>
        <v>1.1151686221194231E-4</v>
      </c>
      <c r="BC205" s="18">
        <f t="shared" si="270"/>
        <v>1.943484440346431E-5</v>
      </c>
      <c r="BD205" s="18">
        <f t="shared" si="271"/>
        <v>3.5825915852398521E-5</v>
      </c>
      <c r="BE205" s="18">
        <f t="shared" si="272"/>
        <v>7.0225238926706584E-5</v>
      </c>
      <c r="BF205" s="18">
        <f t="shared" si="273"/>
        <v>6.8827049706572419E-5</v>
      </c>
      <c r="BG205" s="18">
        <f t="shared" si="274"/>
        <v>4.4971132351766211E-5</v>
      </c>
      <c r="BH205" s="18">
        <f t="shared" si="275"/>
        <v>2.2037877044222796E-5</v>
      </c>
      <c r="BI205" s="18">
        <f t="shared" si="276"/>
        <v>8.6396405732880471E-6</v>
      </c>
      <c r="BJ205" s="19">
        <f t="shared" si="277"/>
        <v>0.62438639380054561</v>
      </c>
      <c r="BK205" s="19">
        <f t="shared" si="278"/>
        <v>0.21566777549618585</v>
      </c>
      <c r="BL205" s="19">
        <f t="shared" si="279"/>
        <v>0.15338164025017659</v>
      </c>
      <c r="BM205" s="19">
        <f t="shared" si="280"/>
        <v>0.53392780397675188</v>
      </c>
      <c r="BN205" s="19">
        <f t="shared" si="281"/>
        <v>0.46196332257982697</v>
      </c>
    </row>
    <row r="206" spans="1:66" x14ac:dyDescent="0.25">
      <c r="A206" t="s">
        <v>122</v>
      </c>
      <c r="B206" t="s">
        <v>401</v>
      </c>
      <c r="C206" t="s">
        <v>125</v>
      </c>
      <c r="D206" s="16">
        <v>44229</v>
      </c>
      <c r="E206" s="15">
        <f>VLOOKUP(A206,home!$A$2:$E$405,3,FALSE)</f>
        <v>1.36912751677852</v>
      </c>
      <c r="F206" s="15">
        <f>VLOOKUP(B206,home!$B$2:$E$405,3,FALSE)</f>
        <v>0.97</v>
      </c>
      <c r="G206" s="15">
        <f>VLOOKUP(C206,away!$B$2:$E$405,4,FALSE)</f>
        <v>1.22</v>
      </c>
      <c r="H206" s="15">
        <f>VLOOKUP(A206,away!$A$2:$E$405,3,FALSE)</f>
        <v>1.1610738255033599</v>
      </c>
      <c r="I206" s="15">
        <f>VLOOKUP(C206,away!$B$2:$E$405,3,FALSE)</f>
        <v>0.97</v>
      </c>
      <c r="J206" s="15">
        <f>VLOOKUP(B206,home!$B$2:$E$405,4,FALSE)</f>
        <v>1.22</v>
      </c>
      <c r="K206" s="17">
        <f t="shared" si="282"/>
        <v>1.6202255033557005</v>
      </c>
      <c r="L206" s="17">
        <f t="shared" si="283"/>
        <v>1.374014765100676</v>
      </c>
      <c r="M206" s="18">
        <f t="shared" si="228"/>
        <v>5.0074655934549017E-2</v>
      </c>
      <c r="N206" s="18">
        <f t="shared" si="229"/>
        <v>8.1132234616918195E-2</v>
      </c>
      <c r="O206" s="18">
        <f t="shared" si="230"/>
        <v>6.880331661140654E-2</v>
      </c>
      <c r="P206" s="18">
        <f t="shared" si="231"/>
        <v>0.11147688828925779</v>
      </c>
      <c r="Q206" s="18">
        <f t="shared" si="232"/>
        <v>6.5726257835284546E-2</v>
      </c>
      <c r="R206" s="18">
        <f t="shared" si="233"/>
        <v>4.7268386455984607E-2</v>
      </c>
      <c r="S206" s="18">
        <f t="shared" si="234"/>
        <v>6.2042845780601701E-2</v>
      </c>
      <c r="T206" s="18">
        <f t="shared" si="235"/>
        <v>9.0308848720494966E-2</v>
      </c>
      <c r="U206" s="18">
        <f t="shared" si="236"/>
        <v>7.6585445238459435E-2</v>
      </c>
      <c r="V206" s="18">
        <f t="shared" si="237"/>
        <v>1.5346737473281481E-2</v>
      </c>
      <c r="W206" s="18">
        <f t="shared" si="238"/>
        <v>3.5497119728286827E-2</v>
      </c>
      <c r="X206" s="18">
        <f t="shared" si="239"/>
        <v>4.8773566625212594E-2</v>
      </c>
      <c r="Y206" s="18">
        <f t="shared" si="240"/>
        <v>3.3507800344831834E-2</v>
      </c>
      <c r="Z206" s="18">
        <f t="shared" si="241"/>
        <v>2.1649153637669213E-2</v>
      </c>
      <c r="AA206" s="18">
        <f t="shared" si="242"/>
        <v>3.5076510849817492E-2</v>
      </c>
      <c r="AB206" s="18">
        <f t="shared" si="243"/>
        <v>2.8415928723803628E-2</v>
      </c>
      <c r="AC206" s="18">
        <f t="shared" si="244"/>
        <v>2.1353198876065517E-3</v>
      </c>
      <c r="AD206" s="18">
        <f t="shared" si="245"/>
        <v>1.4378334669860269E-2</v>
      </c>
      <c r="AE206" s="18">
        <f t="shared" si="246"/>
        <v>1.9756044133946965E-2</v>
      </c>
      <c r="AF206" s="18">
        <f t="shared" si="247"/>
        <v>1.3572548170011866E-2</v>
      </c>
      <c r="AG206" s="18">
        <f t="shared" si="248"/>
        <v>6.2162938618788187E-3</v>
      </c>
      <c r="AH206" s="18">
        <f t="shared" si="249"/>
        <v>7.4365641875226342E-3</v>
      </c>
      <c r="AI206" s="18">
        <f t="shared" si="250"/>
        <v>1.2048910953965836E-2</v>
      </c>
      <c r="AJ206" s="18">
        <f t="shared" si="251"/>
        <v>9.7609764076386565E-3</v>
      </c>
      <c r="AK206" s="18">
        <f t="shared" si="252"/>
        <v>5.2716609711031545E-3</v>
      </c>
      <c r="AL206" s="18">
        <f t="shared" si="253"/>
        <v>1.9014714100776129E-4</v>
      </c>
      <c r="AM206" s="18">
        <f t="shared" si="254"/>
        <v>4.6592289055782119E-3</v>
      </c>
      <c r="AN206" s="18">
        <f t="shared" si="255"/>
        <v>6.4018493102483273E-3</v>
      </c>
      <c r="AO206" s="18">
        <f t="shared" si="256"/>
        <v>4.3981177381153909E-3</v>
      </c>
      <c r="AP206" s="18">
        <f t="shared" si="257"/>
        <v>2.0143595702739108E-3</v>
      </c>
      <c r="AQ206" s="18">
        <f t="shared" si="258"/>
        <v>6.9193994794455231E-4</v>
      </c>
      <c r="AR206" s="18">
        <f t="shared" si="259"/>
        <v>2.043589799054999E-3</v>
      </c>
      <c r="AS206" s="18">
        <f t="shared" si="260"/>
        <v>3.3110763108264605E-3</v>
      </c>
      <c r="AT206" s="18">
        <f t="shared" si="261"/>
        <v>2.6823451411789696E-3</v>
      </c>
      <c r="AU206" s="18">
        <f t="shared" si="262"/>
        <v>1.448668002180138E-3</v>
      </c>
      <c r="AV206" s="18">
        <f t="shared" si="263"/>
        <v>5.8679221075690264E-4</v>
      </c>
      <c r="AW206" s="18">
        <f t="shared" si="264"/>
        <v>1.1758560627039843E-5</v>
      </c>
      <c r="AX206" s="18">
        <f t="shared" si="265"/>
        <v>1.2581669164649814E-3</v>
      </c>
      <c r="AY206" s="18">
        <f t="shared" si="266"/>
        <v>1.7287399201840734E-3</v>
      </c>
      <c r="AZ206" s="18">
        <f t="shared" si="267"/>
        <v>1.1876570876759407E-3</v>
      </c>
      <c r="BA206" s="18">
        <f t="shared" si="268"/>
        <v>5.4395279144773667E-4</v>
      </c>
      <c r="BB206" s="18">
        <f t="shared" si="269"/>
        <v>1.868497917417299E-4</v>
      </c>
      <c r="BC206" s="18">
        <f t="shared" si="270"/>
        <v>5.1346874541824564E-5</v>
      </c>
      <c r="BD206" s="18">
        <f t="shared" si="271"/>
        <v>4.6798709295178261E-4</v>
      </c>
      <c r="BE206" s="18">
        <f t="shared" si="272"/>
        <v>7.5824462324177301E-4</v>
      </c>
      <c r="BF206" s="18">
        <f t="shared" si="273"/>
        <v>6.1426363817932773E-4</v>
      </c>
      <c r="BG206" s="18">
        <f t="shared" si="274"/>
        <v>3.3174853745406843E-4</v>
      </c>
      <c r="BH206" s="18">
        <f t="shared" si="275"/>
        <v>1.3437686027100885E-4</v>
      </c>
      <c r="BI206" s="18">
        <f t="shared" si="276"/>
        <v>4.3544163214390762E-5</v>
      </c>
      <c r="BJ206" s="19">
        <f t="shared" si="277"/>
        <v>0.43199125756094348</v>
      </c>
      <c r="BK206" s="19">
        <f t="shared" si="278"/>
        <v>0.24299533442648835</v>
      </c>
      <c r="BL206" s="19">
        <f t="shared" si="279"/>
        <v>0.30309033677901176</v>
      </c>
      <c r="BM206" s="19">
        <f t="shared" si="280"/>
        <v>0.57352736130115534</v>
      </c>
      <c r="BN206" s="19">
        <f t="shared" si="281"/>
        <v>0.42448173974340075</v>
      </c>
    </row>
    <row r="207" spans="1:66" x14ac:dyDescent="0.25">
      <c r="A207" t="s">
        <v>122</v>
      </c>
      <c r="B207" t="s">
        <v>140</v>
      </c>
      <c r="C207" t="s">
        <v>129</v>
      </c>
      <c r="D207" s="16">
        <v>44229</v>
      </c>
      <c r="E207" s="15">
        <f>VLOOKUP(A207,home!$A$2:$E$405,3,FALSE)</f>
        <v>1.36912751677852</v>
      </c>
      <c r="F207" s="15">
        <f>VLOOKUP(B207,home!$B$2:$E$405,3,FALSE)</f>
        <v>1.22</v>
      </c>
      <c r="G207" s="15">
        <f>VLOOKUP(C207,away!$B$2:$E$405,4,FALSE)</f>
        <v>1.24</v>
      </c>
      <c r="H207" s="15">
        <f>VLOOKUP(A207,away!$A$2:$E$405,3,FALSE)</f>
        <v>1.1610738255033599</v>
      </c>
      <c r="I207" s="15">
        <f>VLOOKUP(C207,away!$B$2:$E$405,3,FALSE)</f>
        <v>0.56000000000000005</v>
      </c>
      <c r="J207" s="15">
        <f>VLOOKUP(B207,home!$B$2:$E$405,4,FALSE)</f>
        <v>0.65</v>
      </c>
      <c r="K207" s="17">
        <f t="shared" si="282"/>
        <v>2.0712161073825452</v>
      </c>
      <c r="L207" s="17">
        <f t="shared" si="283"/>
        <v>0.42263087248322306</v>
      </c>
      <c r="M207" s="18">
        <f t="shared" si="228"/>
        <v>8.2591626319962363E-2</v>
      </c>
      <c r="N207" s="18">
        <f t="shared" si="229"/>
        <v>0.17106510676882622</v>
      </c>
      <c r="O207" s="18">
        <f t="shared" si="230"/>
        <v>3.4905771091414024E-2</v>
      </c>
      <c r="P207" s="18">
        <f t="shared" si="231"/>
        <v>7.2297395325144731E-2</v>
      </c>
      <c r="Q207" s="18">
        <f t="shared" si="232"/>
        <v>0.1771564022753539</v>
      </c>
      <c r="R207" s="18">
        <f t="shared" si="233"/>
        <v>7.3761282455319854E-3</v>
      </c>
      <c r="S207" s="18">
        <f t="shared" si="234"/>
        <v>1.5821559653490309E-2</v>
      </c>
      <c r="T207" s="18">
        <f t="shared" si="235"/>
        <v>7.4871764859621659E-2</v>
      </c>
      <c r="U207" s="18">
        <f t="shared" si="236"/>
        <v>1.52775556322652E-2</v>
      </c>
      <c r="V207" s="18">
        <f t="shared" si="237"/>
        <v>1.5388398233784505E-3</v>
      </c>
      <c r="W207" s="18">
        <f t="shared" si="238"/>
        <v>0.12230973130621828</v>
      </c>
      <c r="X207" s="18">
        <f t="shared" si="239"/>
        <v>5.1691868455135612E-2</v>
      </c>
      <c r="Y207" s="18">
        <f t="shared" si="240"/>
        <v>1.0923289732740976E-2</v>
      </c>
      <c r="Z207" s="18">
        <f t="shared" si="241"/>
        <v>1.0391265053191093E-3</v>
      </c>
      <c r="AA207" s="18">
        <f t="shared" si="242"/>
        <v>2.1522555554250732E-3</v>
      </c>
      <c r="AB207" s="18">
        <f t="shared" si="243"/>
        <v>2.2288931867999896E-3</v>
      </c>
      <c r="AC207" s="18">
        <f t="shared" si="244"/>
        <v>8.41899142882431E-5</v>
      </c>
      <c r="AD207" s="18">
        <f t="shared" si="245"/>
        <v>6.3332471392767611E-2</v>
      </c>
      <c r="AE207" s="18">
        <f t="shared" si="246"/>
        <v>2.6766257641244139E-2</v>
      </c>
      <c r="AF207" s="18">
        <f t="shared" si="247"/>
        <v>5.6561234100148726E-3</v>
      </c>
      <c r="AG207" s="18">
        <f t="shared" si="248"/>
        <v>7.9681745721578933E-4</v>
      </c>
      <c r="AH207" s="18">
        <f t="shared" si="249"/>
        <v>1.0979173539086445E-4</v>
      </c>
      <c r="AI207" s="18">
        <f t="shared" si="250"/>
        <v>2.2740241079904067E-4</v>
      </c>
      <c r="AJ207" s="18">
        <f t="shared" si="251"/>
        <v>2.3549976805229783E-4</v>
      </c>
      <c r="AK207" s="18">
        <f t="shared" si="252"/>
        <v>1.6259030429159087E-4</v>
      </c>
      <c r="AL207" s="18">
        <f t="shared" si="253"/>
        <v>2.947858898967345E-6</v>
      </c>
      <c r="AM207" s="18">
        <f t="shared" si="254"/>
        <v>2.6235046973808913E-2</v>
      </c>
      <c r="AN207" s="18">
        <f t="shared" si="255"/>
        <v>1.1087740792179203E-2</v>
      </c>
      <c r="AO207" s="18">
        <f t="shared" si="256"/>
        <v>2.3430107824332592E-3</v>
      </c>
      <c r="AP207" s="18">
        <f t="shared" si="257"/>
        <v>3.3007623040578912E-4</v>
      </c>
      <c r="AQ207" s="18">
        <f t="shared" si="258"/>
        <v>3.4875101310593013E-5</v>
      </c>
      <c r="AR207" s="18">
        <f t="shared" si="259"/>
        <v>9.2802753839376444E-6</v>
      </c>
      <c r="AS207" s="18">
        <f t="shared" si="260"/>
        <v>1.9221455856157382E-5</v>
      </c>
      <c r="AT207" s="18">
        <f t="shared" si="261"/>
        <v>1.9905894488307866E-5</v>
      </c>
      <c r="AU207" s="18">
        <f t="shared" si="262"/>
        <v>1.3743136432013562E-5</v>
      </c>
      <c r="AV207" s="18">
        <f t="shared" si="263"/>
        <v>7.1162513859855924E-6</v>
      </c>
      <c r="AW207" s="18">
        <f t="shared" si="264"/>
        <v>7.1678816228948198E-8</v>
      </c>
      <c r="AX207" s="18">
        <f t="shared" si="265"/>
        <v>9.0564086450151109E-3</v>
      </c>
      <c r="AY207" s="18">
        <f t="shared" si="266"/>
        <v>3.82751788720734E-3</v>
      </c>
      <c r="AZ207" s="18">
        <f t="shared" si="267"/>
        <v>8.0881361205779022E-4</v>
      </c>
      <c r="BA207" s="18">
        <f t="shared" si="268"/>
        <v>1.1394320084676365E-4</v>
      </c>
      <c r="BB207" s="18">
        <f t="shared" si="269"/>
        <v>1.2038978596849712E-5</v>
      </c>
      <c r="BC207" s="18">
        <f t="shared" si="270"/>
        <v>1.017608805638689E-6</v>
      </c>
      <c r="BD207" s="18">
        <f t="shared" si="271"/>
        <v>6.5368848039969009E-7</v>
      </c>
      <c r="BE207" s="18">
        <f t="shared" si="272"/>
        <v>1.3539301098142571E-6</v>
      </c>
      <c r="BF207" s="18">
        <f t="shared" si="273"/>
        <v>1.4021409258587544E-6</v>
      </c>
      <c r="BG207" s="18">
        <f t="shared" si="274"/>
        <v>9.6804562348630903E-7</v>
      </c>
      <c r="BH207" s="18">
        <f t="shared" si="275"/>
        <v>5.0125792201150547E-7</v>
      </c>
      <c r="BI207" s="18">
        <f t="shared" si="276"/>
        <v>2.0764269640466685E-7</v>
      </c>
      <c r="BJ207" s="19">
        <f t="shared" si="277"/>
        <v>0.75842032311180652</v>
      </c>
      <c r="BK207" s="19">
        <f t="shared" si="278"/>
        <v>0.17616407678237039</v>
      </c>
      <c r="BL207" s="19">
        <f t="shared" si="279"/>
        <v>6.2750241649274438E-2</v>
      </c>
      <c r="BM207" s="19">
        <f t="shared" si="280"/>
        <v>0.44915389181414611</v>
      </c>
      <c r="BN207" s="19">
        <f t="shared" si="281"/>
        <v>0.54539243002623317</v>
      </c>
    </row>
    <row r="208" spans="1:66" x14ac:dyDescent="0.25">
      <c r="A208" t="s">
        <v>122</v>
      </c>
      <c r="B208" t="s">
        <v>141</v>
      </c>
      <c r="C208" t="s">
        <v>136</v>
      </c>
      <c r="D208" s="16">
        <v>44229</v>
      </c>
      <c r="E208" s="15">
        <f>VLOOKUP(A208,home!$A$2:$E$405,3,FALSE)</f>
        <v>1.36912751677852</v>
      </c>
      <c r="F208" s="15">
        <f>VLOOKUP(B208,home!$B$2:$E$405,3,FALSE)</f>
        <v>0.61</v>
      </c>
      <c r="G208" s="15">
        <f>VLOOKUP(C208,away!$B$2:$E$405,4,FALSE)</f>
        <v>1.1299999999999999</v>
      </c>
      <c r="H208" s="15">
        <f>VLOOKUP(A208,away!$A$2:$E$405,3,FALSE)</f>
        <v>1.1610738255033599</v>
      </c>
      <c r="I208" s="15">
        <f>VLOOKUP(C208,away!$B$2:$E$405,3,FALSE)</f>
        <v>1.2</v>
      </c>
      <c r="J208" s="15">
        <f>VLOOKUP(B208,home!$B$2:$E$405,4,FALSE)</f>
        <v>0.56999999999999995</v>
      </c>
      <c r="K208" s="17">
        <f t="shared" si="282"/>
        <v>0.94373959731543378</v>
      </c>
      <c r="L208" s="17">
        <f t="shared" si="283"/>
        <v>0.79417449664429807</v>
      </c>
      <c r="M208" s="18">
        <f t="shared" si="228"/>
        <v>0.17588690179145361</v>
      </c>
      <c r="N208" s="18">
        <f t="shared" si="229"/>
        <v>0.16599143386972567</v>
      </c>
      <c r="O208" s="18">
        <f t="shared" si="230"/>
        <v>0.13968489169655277</v>
      </c>
      <c r="P208" s="18">
        <f t="shared" si="231"/>
        <v>0.13182616344075468</v>
      </c>
      <c r="Q208" s="18">
        <f t="shared" si="232"/>
        <v>7.8326344479013182E-2</v>
      </c>
      <c r="R208" s="18">
        <f t="shared" si="233"/>
        <v>5.5467089275961529E-2</v>
      </c>
      <c r="S208" s="18">
        <f t="shared" si="234"/>
        <v>2.470072698777984E-2</v>
      </c>
      <c r="T208" s="18">
        <f t="shared" si="235"/>
        <v>6.2204785200608188E-2</v>
      </c>
      <c r="U208" s="18">
        <f t="shared" si="236"/>
        <v>5.2346488497555146E-2</v>
      </c>
      <c r="V208" s="18">
        <f t="shared" si="237"/>
        <v>2.0570049653949123E-3</v>
      </c>
      <c r="W208" s="18">
        <f t="shared" si="238"/>
        <v>2.463989093260462E-2</v>
      </c>
      <c r="X208" s="18">
        <f t="shared" si="239"/>
        <v>1.9568372978771675E-2</v>
      </c>
      <c r="Y208" s="18">
        <f t="shared" si="240"/>
        <v>7.7703513802819387E-3</v>
      </c>
      <c r="Z208" s="18">
        <f t="shared" si="241"/>
        <v>1.4683515902020368E-2</v>
      </c>
      <c r="AA208" s="18">
        <f t="shared" si="242"/>
        <v>1.3857415384547468E-2</v>
      </c>
      <c r="AB208" s="18">
        <f t="shared" si="243"/>
        <v>6.5388958074227626E-3</v>
      </c>
      <c r="AC208" s="18">
        <f t="shared" si="244"/>
        <v>9.635704464228386E-5</v>
      </c>
      <c r="AD208" s="18">
        <f t="shared" si="245"/>
        <v>5.813410186658121E-3</v>
      </c>
      <c r="AE208" s="18">
        <f t="shared" si="246"/>
        <v>4.6168621087760483E-3</v>
      </c>
      <c r="AF208" s="18">
        <f t="shared" si="247"/>
        <v>1.833297070656675E-3</v>
      </c>
      <c r="AG208" s="18">
        <f t="shared" si="248"/>
        <v>4.8531925942941042E-4</v>
      </c>
      <c r="AH208" s="18">
        <f t="shared" si="249"/>
        <v>2.9153184626138921E-3</v>
      </c>
      <c r="AI208" s="18">
        <f t="shared" si="250"/>
        <v>2.7513014719534839E-3</v>
      </c>
      <c r="AJ208" s="18">
        <f t="shared" si="251"/>
        <v>1.2982560716173705E-3</v>
      </c>
      <c r="AK208" s="18">
        <f t="shared" si="252"/>
        <v>4.0840522074683144E-4</v>
      </c>
      <c r="AL208" s="18">
        <f t="shared" si="253"/>
        <v>2.8887607630368818E-6</v>
      </c>
      <c r="AM208" s="18">
        <f t="shared" si="254"/>
        <v>1.0972690777172355E-3</v>
      </c>
      <c r="AN208" s="18">
        <f t="shared" si="255"/>
        <v>8.7142311747943869E-4</v>
      </c>
      <c r="AO208" s="18">
        <f t="shared" si="256"/>
        <v>3.4603100784421904E-4</v>
      </c>
      <c r="AP208" s="18">
        <f t="shared" si="257"/>
        <v>9.1603000492667305E-5</v>
      </c>
      <c r="AQ208" s="18">
        <f t="shared" si="258"/>
        <v>1.8187191701842857E-5</v>
      </c>
      <c r="AR208" s="18">
        <f t="shared" si="259"/>
        <v>4.6305431452084347E-4</v>
      </c>
      <c r="AS208" s="18">
        <f t="shared" si="260"/>
        <v>4.3700269232107501E-4</v>
      </c>
      <c r="AT208" s="18">
        <f t="shared" si="261"/>
        <v>2.0620837243842587E-4</v>
      </c>
      <c r="AU208" s="18">
        <f t="shared" si="262"/>
        <v>6.4869002122703684E-5</v>
      </c>
      <c r="AV208" s="18">
        <f t="shared" si="263"/>
        <v>1.5304861485383594E-5</v>
      </c>
      <c r="AW208" s="18">
        <f t="shared" si="264"/>
        <v>6.0141906312561484E-8</v>
      </c>
      <c r="AX208" s="18">
        <f t="shared" si="265"/>
        <v>1.7258937959192347E-4</v>
      </c>
      <c r="AY208" s="18">
        <f t="shared" si="266"/>
        <v>1.3706608366356753E-4</v>
      </c>
      <c r="AZ208" s="18">
        <f t="shared" si="267"/>
        <v>5.442719400025948E-5</v>
      </c>
      <c r="BA208" s="18">
        <f t="shared" si="268"/>
        <v>1.4408229799639214E-5</v>
      </c>
      <c r="BB208" s="18">
        <f t="shared" si="269"/>
        <v>2.8606621621659614E-6</v>
      </c>
      <c r="BC208" s="18">
        <f t="shared" si="270"/>
        <v>4.5437298654150847E-7</v>
      </c>
      <c r="BD208" s="18">
        <f t="shared" si="271"/>
        <v>6.129098785892688E-5</v>
      </c>
      <c r="BE208" s="18">
        <f t="shared" si="272"/>
        <v>5.7842732201048795E-5</v>
      </c>
      <c r="BF208" s="18">
        <f t="shared" si="273"/>
        <v>2.7294238397521132E-5</v>
      </c>
      <c r="BG208" s="18">
        <f t="shared" si="274"/>
        <v>8.586217851436015E-6</v>
      </c>
      <c r="BH208" s="18">
        <f t="shared" si="275"/>
        <v>2.0257884443942029E-6</v>
      </c>
      <c r="BI208" s="18">
        <f t="shared" si="276"/>
        <v>3.8236335415176896E-7</v>
      </c>
      <c r="BJ208" s="19">
        <f t="shared" si="277"/>
        <v>0.37405638678396497</v>
      </c>
      <c r="BK208" s="19">
        <f t="shared" si="278"/>
        <v>0.334707109074452</v>
      </c>
      <c r="BL208" s="19">
        <f t="shared" si="279"/>
        <v>0.2766119234599671</v>
      </c>
      <c r="BM208" s="19">
        <f t="shared" si="280"/>
        <v>0.25273910472518574</v>
      </c>
      <c r="BN208" s="19">
        <f t="shared" si="281"/>
        <v>0.74718282455346152</v>
      </c>
    </row>
    <row r="209" spans="1:66" x14ac:dyDescent="0.25">
      <c r="A209" t="s">
        <v>145</v>
      </c>
      <c r="B209" t="s">
        <v>347</v>
      </c>
      <c r="C209" t="s">
        <v>355</v>
      </c>
      <c r="D209" s="16">
        <v>44229</v>
      </c>
      <c r="E209" s="15">
        <f>VLOOKUP(A209,home!$A$2:$E$405,3,FALSE)</f>
        <v>1.45098039215686</v>
      </c>
      <c r="F209" s="15">
        <f>VLOOKUP(B209,home!$B$2:$E$405,3,FALSE)</f>
        <v>0.78</v>
      </c>
      <c r="G209" s="15">
        <f>VLOOKUP(C209,away!$B$2:$E$405,4,FALSE)</f>
        <v>2.2599999999999998</v>
      </c>
      <c r="H209" s="15">
        <f>VLOOKUP(A209,away!$A$2:$E$405,3,FALSE)</f>
        <v>1.2843137254902</v>
      </c>
      <c r="I209" s="15">
        <f>VLOOKUP(C209,away!$B$2:$E$405,3,FALSE)</f>
        <v>0.79</v>
      </c>
      <c r="J209" s="15">
        <f>VLOOKUP(B209,home!$B$2:$E$405,4,FALSE)</f>
        <v>1.17</v>
      </c>
      <c r="K209" s="17">
        <f t="shared" si="282"/>
        <v>2.5577882352941126</v>
      </c>
      <c r="L209" s="17">
        <f t="shared" si="283"/>
        <v>1.1870911764705918</v>
      </c>
      <c r="M209" s="18">
        <f t="shared" si="228"/>
        <v>2.3638479398331334E-2</v>
      </c>
      <c r="N209" s="18">
        <f t="shared" si="229"/>
        <v>6.0462224505294128E-2</v>
      </c>
      <c r="O209" s="18">
        <f t="shared" si="230"/>
        <v>2.8061030318940985E-2</v>
      </c>
      <c r="P209" s="18">
        <f t="shared" si="231"/>
        <v>7.1774173220018653E-2</v>
      </c>
      <c r="Q209" s="18">
        <f t="shared" si="232"/>
        <v>7.7324783259676372E-2</v>
      </c>
      <c r="R209" s="18">
        <f t="shared" si="233"/>
        <v>1.6655500747144305E-2</v>
      </c>
      <c r="S209" s="18">
        <f t="shared" si="234"/>
        <v>5.4482480182089225E-2</v>
      </c>
      <c r="T209" s="18">
        <f t="shared" si="235"/>
        <v>9.179156793006274E-2</v>
      </c>
      <c r="U209" s="18">
        <f t="shared" si="236"/>
        <v>4.2601243863978004E-2</v>
      </c>
      <c r="V209" s="18">
        <f t="shared" si="237"/>
        <v>1.838074129591314E-2</v>
      </c>
      <c r="W209" s="18">
        <f t="shared" si="238"/>
        <v>6.5926806972755797E-2</v>
      </c>
      <c r="X209" s="18">
        <f t="shared" si="239"/>
        <v>7.8261130850238295E-2</v>
      </c>
      <c r="Y209" s="18">
        <f t="shared" si="240"/>
        <v>4.6451548946464159E-2</v>
      </c>
      <c r="Z209" s="18">
        <f t="shared" si="241"/>
        <v>6.5905326588781184E-3</v>
      </c>
      <c r="AA209" s="18">
        <f t="shared" si="242"/>
        <v>1.6857186899200075E-2</v>
      </c>
      <c r="AB209" s="18">
        <f t="shared" si="243"/>
        <v>2.1558557165464003E-2</v>
      </c>
      <c r="AC209" s="18">
        <f t="shared" si="244"/>
        <v>3.4881222884897891E-3</v>
      </c>
      <c r="AD209" s="18">
        <f t="shared" si="245"/>
        <v>4.2156702816355147E-2</v>
      </c>
      <c r="AE209" s="18">
        <f t="shared" si="246"/>
        <v>5.0043849942388141E-2</v>
      </c>
      <c r="AF209" s="18">
        <f t="shared" si="247"/>
        <v>2.9703306351613657E-2</v>
      </c>
      <c r="AG209" s="18">
        <f t="shared" si="248"/>
        <v>1.175351096066782E-2</v>
      </c>
      <c r="AH209" s="18">
        <f t="shared" si="249"/>
        <v>1.9558907918988703E-3</v>
      </c>
      <c r="AI209" s="18">
        <f t="shared" si="250"/>
        <v>5.0027544570390159E-3</v>
      </c>
      <c r="AJ209" s="18">
        <f t="shared" si="251"/>
        <v>6.3979932471397915E-3</v>
      </c>
      <c r="AK209" s="18">
        <f t="shared" si="252"/>
        <v>5.4549039523417798E-3</v>
      </c>
      <c r="AL209" s="18">
        <f t="shared" si="253"/>
        <v>4.2364331330778734E-4</v>
      </c>
      <c r="AM209" s="18">
        <f t="shared" si="254"/>
        <v>2.1565583700492677E-2</v>
      </c>
      <c r="AN209" s="18">
        <f t="shared" si="255"/>
        <v>2.5600314126292868E-2</v>
      </c>
      <c r="AO209" s="18">
        <f t="shared" si="256"/>
        <v>1.5194953507098858E-2</v>
      </c>
      <c r="AP209" s="18">
        <f t="shared" si="257"/>
        <v>6.0125984117193098E-3</v>
      </c>
      <c r="AQ209" s="18">
        <f t="shared" si="258"/>
        <v>1.7843756305532716E-3</v>
      </c>
      <c r="AR209" s="18">
        <f t="shared" si="259"/>
        <v>4.6436414024064536E-4</v>
      </c>
      <c r="AS209" s="18">
        <f t="shared" si="260"/>
        <v>1.187745134799988E-3</v>
      </c>
      <c r="AT209" s="18">
        <f t="shared" si="261"/>
        <v>1.5190002661596149E-3</v>
      </c>
      <c r="AU209" s="18">
        <f t="shared" si="262"/>
        <v>1.2950936700638965E-3</v>
      </c>
      <c r="AV209" s="18">
        <f t="shared" si="263"/>
        <v>8.2814383822332705E-4</v>
      </c>
      <c r="AW209" s="18">
        <f t="shared" si="264"/>
        <v>3.5731110797585327E-5</v>
      </c>
      <c r="AX209" s="18">
        <f t="shared" si="265"/>
        <v>9.1933660460617756E-3</v>
      </c>
      <c r="AY209" s="18">
        <f t="shared" si="266"/>
        <v>1.0913363715344265E-2</v>
      </c>
      <c r="AZ209" s="18">
        <f t="shared" si="267"/>
        <v>6.4775788860497478E-3</v>
      </c>
      <c r="BA209" s="18">
        <f t="shared" si="268"/>
        <v>2.563158913507287E-3</v>
      </c>
      <c r="BB209" s="18">
        <f t="shared" si="269"/>
        <v>7.6067583252911221E-4</v>
      </c>
      <c r="BC209" s="18">
        <f t="shared" si="270"/>
        <v>1.8059831378994609E-4</v>
      </c>
      <c r="BD209" s="18">
        <f t="shared" si="271"/>
        <v>9.1873762258170327E-5</v>
      </c>
      <c r="BE209" s="18">
        <f t="shared" si="272"/>
        <v>2.3499362823615631E-4</v>
      </c>
      <c r="BF209" s="18">
        <f t="shared" si="273"/>
        <v>3.0053196883575954E-4</v>
      </c>
      <c r="BG209" s="18">
        <f t="shared" si="274"/>
        <v>2.5623237807262758E-4</v>
      </c>
      <c r="BH209" s="18">
        <f t="shared" si="275"/>
        <v>1.6384704053389995E-4</v>
      </c>
      <c r="BI209" s="18">
        <f t="shared" si="276"/>
        <v>8.3817206533073359E-5</v>
      </c>
      <c r="BJ209" s="19">
        <f t="shared" si="277"/>
        <v>0.65412199961895523</v>
      </c>
      <c r="BK209" s="19">
        <f t="shared" si="278"/>
        <v>0.1831010034134942</v>
      </c>
      <c r="BL209" s="19">
        <f t="shared" si="279"/>
        <v>0.15097070447710398</v>
      </c>
      <c r="BM209" s="19">
        <f t="shared" si="280"/>
        <v>0.70599041611447877</v>
      </c>
      <c r="BN209" s="19">
        <f t="shared" si="281"/>
        <v>0.27791619144940571</v>
      </c>
    </row>
    <row r="210" spans="1:66" x14ac:dyDescent="0.25">
      <c r="A210" t="s">
        <v>145</v>
      </c>
      <c r="B210" t="s">
        <v>366</v>
      </c>
      <c r="C210" t="s">
        <v>391</v>
      </c>
      <c r="D210" s="16">
        <v>44229</v>
      </c>
      <c r="E210" s="15">
        <f>VLOOKUP(A210,home!$A$2:$E$405,3,FALSE)</f>
        <v>1.45098039215686</v>
      </c>
      <c r="F210" s="15">
        <f>VLOOKUP(B210,home!$B$2:$E$405,3,FALSE)</f>
        <v>1.38</v>
      </c>
      <c r="G210" s="15">
        <f>VLOOKUP(C210,away!$B$2:$E$405,4,FALSE)</f>
        <v>1.64</v>
      </c>
      <c r="H210" s="15">
        <f>VLOOKUP(A210,away!$A$2:$E$405,3,FALSE)</f>
        <v>1.2843137254902</v>
      </c>
      <c r="I210" s="15">
        <f>VLOOKUP(C210,away!$B$2:$E$405,3,FALSE)</f>
        <v>0.86</v>
      </c>
      <c r="J210" s="15">
        <f>VLOOKUP(B210,home!$B$2:$E$405,4,FALSE)</f>
        <v>0.87</v>
      </c>
      <c r="K210" s="17">
        <f t="shared" si="282"/>
        <v>3.2838588235294051</v>
      </c>
      <c r="L210" s="17">
        <f t="shared" si="283"/>
        <v>0.96092352941176762</v>
      </c>
      <c r="M210" s="18">
        <f t="shared" si="228"/>
        <v>1.4338854148851082E-2</v>
      </c>
      <c r="N210" s="18">
        <f t="shared" si="229"/>
        <v>4.7086772716005837E-2</v>
      </c>
      <c r="O210" s="18">
        <f t="shared" si="230"/>
        <v>1.3778542336434552E-2</v>
      </c>
      <c r="P210" s="18">
        <f t="shared" si="231"/>
        <v>4.5246787826874059E-2</v>
      </c>
      <c r="Q210" s="18">
        <f t="shared" si="232"/>
        <v>7.7313157027489726E-2</v>
      </c>
      <c r="R210" s="18">
        <f t="shared" si="233"/>
        <v>6.6200627660380753E-3</v>
      </c>
      <c r="S210" s="18">
        <f t="shared" si="234"/>
        <v>3.5694480664171462E-2</v>
      </c>
      <c r="T210" s="18">
        <f t="shared" si="235"/>
        <v>7.4292031720821647E-2</v>
      </c>
      <c r="U210" s="18">
        <f t="shared" si="236"/>
        <v>2.1739351526572609E-2</v>
      </c>
      <c r="V210" s="18">
        <f t="shared" si="237"/>
        <v>1.2515029106202892E-2</v>
      </c>
      <c r="W210" s="18">
        <f t="shared" si="238"/>
        <v>8.4628497626545521E-2</v>
      </c>
      <c r="X210" s="18">
        <f t="shared" si="239"/>
        <v>8.1321514628115529E-2</v>
      </c>
      <c r="Y210" s="18">
        <f t="shared" si="240"/>
        <v>3.9071878426779727E-2</v>
      </c>
      <c r="Z210" s="18">
        <f t="shared" si="241"/>
        <v>2.1204580260229121E-3</v>
      </c>
      <c r="AA210" s="18">
        <f t="shared" si="242"/>
        <v>6.9632847986790831E-3</v>
      </c>
      <c r="AB210" s="18">
        <f t="shared" si="243"/>
        <v>1.1433222113445244E-2</v>
      </c>
      <c r="AC210" s="18">
        <f t="shared" si="244"/>
        <v>2.4682275024260226E-3</v>
      </c>
      <c r="AD210" s="18">
        <f t="shared" si="245"/>
        <v>6.9477009663242217E-2</v>
      </c>
      <c r="AE210" s="18">
        <f t="shared" si="246"/>
        <v>6.6762093338578202E-2</v>
      </c>
      <c r="AF210" s="18">
        <f t="shared" si="247"/>
        <v>3.2076633180912209E-2</v>
      </c>
      <c r="AG210" s="18">
        <f t="shared" si="248"/>
        <v>1.0274397189282925E-2</v>
      </c>
      <c r="AH210" s="18">
        <f t="shared" si="249"/>
        <v>5.0939950258386147E-4</v>
      </c>
      <c r="AI210" s="18">
        <f t="shared" si="250"/>
        <v>1.6727960512615033E-3</v>
      </c>
      <c r="AJ210" s="18">
        <f t="shared" si="251"/>
        <v>2.7466130364501178E-3</v>
      </c>
      <c r="AK210" s="18">
        <f t="shared" si="252"/>
        <v>3.0064964848558703E-3</v>
      </c>
      <c r="AL210" s="18">
        <f t="shared" si="253"/>
        <v>3.1154334914460104E-4</v>
      </c>
      <c r="AM210" s="18">
        <f t="shared" si="254"/>
        <v>4.5630538243015148E-2</v>
      </c>
      <c r="AN210" s="18">
        <f t="shared" si="255"/>
        <v>4.384745785743676E-2</v>
      </c>
      <c r="AO210" s="18">
        <f t="shared" si="256"/>
        <v>2.1067026980050932E-2</v>
      </c>
      <c r="AP210" s="18">
        <f t="shared" si="257"/>
        <v>6.7479339732944921E-3</v>
      </c>
      <c r="AQ210" s="18">
        <f t="shared" si="258"/>
        <v>1.6210621324639284E-3</v>
      </c>
      <c r="AR210" s="18">
        <f t="shared" si="259"/>
        <v>9.7898793580696643E-5</v>
      </c>
      <c r="AS210" s="18">
        <f t="shared" si="260"/>
        <v>3.2148581711285453E-4</v>
      </c>
      <c r="AT210" s="18">
        <f t="shared" si="261"/>
        <v>5.2785701858280409E-4</v>
      </c>
      <c r="AU210" s="18">
        <f t="shared" si="262"/>
        <v>5.7780264267835539E-4</v>
      </c>
      <c r="AV210" s="18">
        <f t="shared" si="263"/>
        <v>4.7435557660448143E-4</v>
      </c>
      <c r="AW210" s="18">
        <f t="shared" si="264"/>
        <v>2.7307961972270868E-5</v>
      </c>
      <c r="AX210" s="18">
        <f t="shared" si="265"/>
        <v>2.4974040938620188E-2</v>
      </c>
      <c r="AY210" s="18">
        <f t="shared" si="266"/>
        <v>2.399814356241289E-2</v>
      </c>
      <c r="AZ210" s="18">
        <f t="shared" si="267"/>
        <v>1.153019040566204E-2</v>
      </c>
      <c r="BA210" s="18">
        <f t="shared" si="268"/>
        <v>3.6932104197994896E-3</v>
      </c>
      <c r="BB210" s="18">
        <f t="shared" si="269"/>
        <v>8.8722319786351022E-4</v>
      </c>
      <c r="BC210" s="18">
        <f t="shared" si="270"/>
        <v>1.7051072933339993E-4</v>
      </c>
      <c r="BD210" s="18">
        <f t="shared" si="271"/>
        <v>1.5678875708786181E-5</v>
      </c>
      <c r="BE210" s="18">
        <f t="shared" si="272"/>
        <v>5.1487214339318352E-5</v>
      </c>
      <c r="BF210" s="18">
        <f t="shared" si="273"/>
        <v>8.4538371553560145E-5</v>
      </c>
      <c r="BG210" s="18">
        <f t="shared" si="274"/>
        <v>9.2537359117655249E-5</v>
      </c>
      <c r="BH210" s="18">
        <f t="shared" si="275"/>
        <v>7.5969905811155376E-5</v>
      </c>
      <c r="BI210" s="18">
        <f t="shared" si="276"/>
        <v>4.9894889104132088E-5</v>
      </c>
      <c r="BJ210" s="19">
        <f t="shared" si="277"/>
        <v>0.76647132395772644</v>
      </c>
      <c r="BK210" s="19">
        <f t="shared" si="278"/>
        <v>0.13457306616008299</v>
      </c>
      <c r="BL210" s="19">
        <f t="shared" si="279"/>
        <v>7.0839275080514741E-2</v>
      </c>
      <c r="BM210" s="19">
        <f t="shared" si="280"/>
        <v>0.74564911080221297</v>
      </c>
      <c r="BN210" s="19">
        <f t="shared" si="281"/>
        <v>0.20438417682169333</v>
      </c>
    </row>
    <row r="211" spans="1:66" x14ac:dyDescent="0.25">
      <c r="A211" t="s">
        <v>145</v>
      </c>
      <c r="B211" t="s">
        <v>375</v>
      </c>
      <c r="C211" t="s">
        <v>148</v>
      </c>
      <c r="D211" s="16">
        <v>44229</v>
      </c>
      <c r="E211" s="15">
        <f>VLOOKUP(A211,home!$A$2:$E$405,3,FALSE)</f>
        <v>1.45098039215686</v>
      </c>
      <c r="F211" s="15">
        <f>VLOOKUP(B211,home!$B$2:$E$405,3,FALSE)</f>
        <v>0.86</v>
      </c>
      <c r="G211" s="15">
        <f>VLOOKUP(C211,away!$B$2:$E$405,4,FALSE)</f>
        <v>1.03</v>
      </c>
      <c r="H211" s="15">
        <f>VLOOKUP(A211,away!$A$2:$E$405,3,FALSE)</f>
        <v>1.2843137254902</v>
      </c>
      <c r="I211" s="15">
        <f>VLOOKUP(C211,away!$B$2:$E$405,3,FALSE)</f>
        <v>0.9</v>
      </c>
      <c r="J211" s="15">
        <f>VLOOKUP(B211,home!$B$2:$E$405,4,FALSE)</f>
        <v>0.57999999999999996</v>
      </c>
      <c r="K211" s="17">
        <f t="shared" si="282"/>
        <v>1.2852784313725467</v>
      </c>
      <c r="L211" s="17">
        <f t="shared" si="283"/>
        <v>0.67041176470588426</v>
      </c>
      <c r="M211" s="18">
        <f t="shared" si="228"/>
        <v>0.14146680315829768</v>
      </c>
      <c r="N211" s="18">
        <f t="shared" si="229"/>
        <v>0.18182423085458568</v>
      </c>
      <c r="O211" s="18">
        <f t="shared" si="230"/>
        <v>9.4841009152654324E-2</v>
      </c>
      <c r="P211" s="18">
        <f t="shared" si="231"/>
        <v>0.12189710347351289</v>
      </c>
      <c r="Q211" s="18">
        <f t="shared" si="232"/>
        <v>0.11684738110915086</v>
      </c>
      <c r="R211" s="18">
        <f t="shared" si="233"/>
        <v>3.1791264156258943E-2</v>
      </c>
      <c r="S211" s="18">
        <f t="shared" si="234"/>
        <v>2.6258640726131304E-2</v>
      </c>
      <c r="T211" s="18">
        <f t="shared" si="235"/>
        <v>7.8335858970646835E-2</v>
      </c>
      <c r="U211" s="18">
        <f t="shared" si="236"/>
        <v>4.0860626126106768E-2</v>
      </c>
      <c r="V211" s="18">
        <f t="shared" si="237"/>
        <v>2.5140191308387402E-3</v>
      </c>
      <c r="W211" s="18">
        <f t="shared" si="238"/>
        <v>5.00604729006532E-2</v>
      </c>
      <c r="X211" s="18">
        <f t="shared" si="239"/>
        <v>3.3561129979338009E-2</v>
      </c>
      <c r="Y211" s="18">
        <f t="shared" si="240"/>
        <v>1.1249888187485773E-2</v>
      </c>
      <c r="Z211" s="18">
        <f t="shared" si="241"/>
        <v>7.1044125017428288E-3</v>
      </c>
      <c r="AA211" s="18">
        <f t="shared" si="242"/>
        <v>9.131148156063534E-3</v>
      </c>
      <c r="AB211" s="18">
        <f t="shared" si="243"/>
        <v>5.8680338893278309E-3</v>
      </c>
      <c r="AC211" s="18">
        <f t="shared" si="244"/>
        <v>1.3539026616341991E-4</v>
      </c>
      <c r="AD211" s="18">
        <f t="shared" si="245"/>
        <v>1.6085411520879861E-2</v>
      </c>
      <c r="AE211" s="18">
        <f t="shared" si="246"/>
        <v>1.078384912373343E-2</v>
      </c>
      <c r="AF211" s="18">
        <f t="shared" si="247"/>
        <v>3.6148096606820656E-3</v>
      </c>
      <c r="AG211" s="18">
        <f t="shared" si="248"/>
        <v>8.0780364123124752E-4</v>
      </c>
      <c r="AH211" s="18">
        <f t="shared" si="249"/>
        <v>1.1907204306229888E-3</v>
      </c>
      <c r="AI211" s="18">
        <f t="shared" si="250"/>
        <v>1.5304072872743585E-3</v>
      </c>
      <c r="AJ211" s="18">
        <f t="shared" si="251"/>
        <v>9.8349973877455096E-4</v>
      </c>
      <c r="AK211" s="18">
        <f t="shared" si="252"/>
        <v>4.2135700050248821E-4</v>
      </c>
      <c r="AL211" s="18">
        <f t="shared" si="253"/>
        <v>4.6664463790453134E-6</v>
      </c>
      <c r="AM211" s="18">
        <f t="shared" si="254"/>
        <v>4.1348464975076741E-3</v>
      </c>
      <c r="AN211" s="18">
        <f t="shared" si="255"/>
        <v>2.7720497371820645E-3</v>
      </c>
      <c r="AO211" s="18">
        <f t="shared" si="256"/>
        <v>9.2920737807835512E-4</v>
      </c>
      <c r="AP211" s="18">
        <f t="shared" si="257"/>
        <v>2.0765051937174597E-4</v>
      </c>
      <c r="AQ211" s="18">
        <f t="shared" si="258"/>
        <v>3.4802837783526401E-5</v>
      </c>
      <c r="AR211" s="18">
        <f t="shared" si="259"/>
        <v>1.5965459703306173E-4</v>
      </c>
      <c r="AS211" s="18">
        <f t="shared" si="260"/>
        <v>2.0520061003606962E-4</v>
      </c>
      <c r="AT211" s="18">
        <f t="shared" si="261"/>
        <v>1.3186995909192462E-4</v>
      </c>
      <c r="AU211" s="18">
        <f t="shared" si="262"/>
        <v>5.6496538055610269E-5</v>
      </c>
      <c r="AV211" s="18">
        <f t="shared" si="263"/>
        <v>1.8153445452523545E-5</v>
      </c>
      <c r="AW211" s="18">
        <f t="shared" si="264"/>
        <v>1.1169214347677957E-7</v>
      </c>
      <c r="AX211" s="18">
        <f t="shared" si="265"/>
        <v>8.8573817004715416E-4</v>
      </c>
      <c r="AY211" s="18">
        <f t="shared" si="266"/>
        <v>5.9380928964867326E-4</v>
      </c>
      <c r="AZ211" s="18">
        <f t="shared" si="267"/>
        <v>1.9904836688605727E-4</v>
      </c>
      <c r="BA211" s="18">
        <f t="shared" si="268"/>
        <v>4.4481455635301986E-5</v>
      </c>
      <c r="BB211" s="18">
        <f t="shared" si="269"/>
        <v>7.4552227922873253E-6</v>
      </c>
      <c r="BC211" s="18">
        <f t="shared" si="270"/>
        <v>9.9961381369057554E-7</v>
      </c>
      <c r="BD211" s="18">
        <f t="shared" si="271"/>
        <v>1.7839053356723618E-5</v>
      </c>
      <c r="BE211" s="18">
        <f t="shared" si="272"/>
        <v>2.2928150515500892E-5</v>
      </c>
      <c r="BF211" s="18">
        <f t="shared" si="273"/>
        <v>1.473452866441832E-5</v>
      </c>
      <c r="BG211" s="18">
        <f t="shared" si="274"/>
        <v>6.3126572962724691E-6</v>
      </c>
      <c r="BH211" s="18">
        <f t="shared" si="275"/>
        <v>2.0283805668863856E-6</v>
      </c>
      <c r="BI211" s="18">
        <f t="shared" si="276"/>
        <v>5.2140675864685847E-7</v>
      </c>
      <c r="BJ211" s="19">
        <f t="shared" si="277"/>
        <v>0.51298092503713366</v>
      </c>
      <c r="BK211" s="19">
        <f t="shared" si="278"/>
        <v>0.29287043249097183</v>
      </c>
      <c r="BL211" s="19">
        <f t="shared" si="279"/>
        <v>0.18725380526441346</v>
      </c>
      <c r="BM211" s="19">
        <f t="shared" si="280"/>
        <v>0.31094808579229605</v>
      </c>
      <c r="BN211" s="19">
        <f t="shared" si="281"/>
        <v>0.68866779190446037</v>
      </c>
    </row>
    <row r="212" spans="1:66" x14ac:dyDescent="0.25">
      <c r="A212" t="s">
        <v>145</v>
      </c>
      <c r="B212" t="s">
        <v>423</v>
      </c>
      <c r="C212" t="s">
        <v>425</v>
      </c>
      <c r="D212" s="16">
        <v>44229</v>
      </c>
      <c r="E212" s="15">
        <f>VLOOKUP(A212,home!$A$2:$E$405,3,FALSE)</f>
        <v>1.45098039215686</v>
      </c>
      <c r="F212" s="15">
        <f>VLOOKUP(B212,home!$B$2:$E$405,3,FALSE)</f>
        <v>1.08</v>
      </c>
      <c r="G212" s="15">
        <f>VLOOKUP(C212,away!$B$2:$E$405,4,FALSE)</f>
        <v>0.86</v>
      </c>
      <c r="H212" s="15">
        <f>VLOOKUP(A212,away!$A$2:$E$405,3,FALSE)</f>
        <v>1.2843137254902</v>
      </c>
      <c r="I212" s="15">
        <f>VLOOKUP(C212,away!$B$2:$E$405,3,FALSE)</f>
        <v>0.78</v>
      </c>
      <c r="J212" s="15">
        <f>VLOOKUP(B212,home!$B$2:$E$405,4,FALSE)</f>
        <v>0.67</v>
      </c>
      <c r="K212" s="17">
        <f t="shared" si="282"/>
        <v>1.3476705882352917</v>
      </c>
      <c r="L212" s="17">
        <f t="shared" si="283"/>
        <v>0.67118235294117856</v>
      </c>
      <c r="M212" s="18">
        <f t="shared" si="228"/>
        <v>0.13280771600552138</v>
      </c>
      <c r="N212" s="18">
        <f t="shared" si="229"/>
        <v>0.17898105275134657</v>
      </c>
      <c r="O212" s="18">
        <f t="shared" si="230"/>
        <v>8.9138195317329666E-2</v>
      </c>
      <c r="P212" s="18">
        <f t="shared" si="231"/>
        <v>0.12012892411753799</v>
      </c>
      <c r="Q212" s="18">
        <f t="shared" si="232"/>
        <v>0.12060375032218953</v>
      </c>
      <c r="R212" s="18">
        <f t="shared" si="233"/>
        <v>2.9913991835007828E-2</v>
      </c>
      <c r="S212" s="18">
        <f t="shared" si="234"/>
        <v>2.7165135512603134E-2</v>
      </c>
      <c r="T212" s="18">
        <f t="shared" si="235"/>
        <v>8.0947108914777591E-2</v>
      </c>
      <c r="U212" s="18">
        <f t="shared" si="236"/>
        <v>4.0314206972750719E-2</v>
      </c>
      <c r="V212" s="18">
        <f t="shared" si="237"/>
        <v>2.7301948685140732E-3</v>
      </c>
      <c r="W212" s="18">
        <f t="shared" si="238"/>
        <v>5.417804238002915E-2</v>
      </c>
      <c r="X212" s="18">
        <f t="shared" si="239"/>
        <v>3.6363345962374852E-2</v>
      </c>
      <c r="Y212" s="18">
        <f t="shared" si="240"/>
        <v>1.2203218051920428E-2</v>
      </c>
      <c r="Z212" s="18">
        <f t="shared" si="241"/>
        <v>6.6925811418945876E-3</v>
      </c>
      <c r="AA212" s="18">
        <f t="shared" si="242"/>
        <v>9.0193947643094994E-3</v>
      </c>
      <c r="AB212" s="18">
        <f t="shared" si="243"/>
        <v>6.0775865237716479E-3</v>
      </c>
      <c r="AC212" s="18">
        <f t="shared" si="244"/>
        <v>1.5434691129513479E-4</v>
      </c>
      <c r="AD212" s="18">
        <f t="shared" si="245"/>
        <v>1.8253538560932609E-2</v>
      </c>
      <c r="AE212" s="18">
        <f t="shared" si="246"/>
        <v>1.2251452960829282E-2</v>
      </c>
      <c r="AF212" s="18">
        <f t="shared" si="247"/>
        <v>4.1114795125987832E-3</v>
      </c>
      <c r="AG212" s="18">
        <f t="shared" si="248"/>
        <v>9.1985083111183381E-4</v>
      </c>
      <c r="AH212" s="18">
        <f t="shared" si="249"/>
        <v>1.1229855895166421E-3</v>
      </c>
      <c r="AI212" s="18">
        <f t="shared" si="250"/>
        <v>1.5134146500036488E-3</v>
      </c>
      <c r="AJ212" s="18">
        <f t="shared" si="251"/>
        <v>1.019792205807163E-3</v>
      </c>
      <c r="AK212" s="18">
        <f t="shared" si="252"/>
        <v>4.5811465395930172E-4</v>
      </c>
      <c r="AL212" s="18">
        <f t="shared" si="253"/>
        <v>5.5844732376780768E-6</v>
      </c>
      <c r="AM212" s="18">
        <f t="shared" si="254"/>
        <v>4.9199514099575242E-3</v>
      </c>
      <c r="AN212" s="18">
        <f t="shared" si="255"/>
        <v>3.3021845636915601E-3</v>
      </c>
      <c r="AO212" s="18">
        <f t="shared" si="256"/>
        <v>1.10818400265227E-3</v>
      </c>
      <c r="AP212" s="18">
        <f t="shared" si="257"/>
        <v>2.4793118213064136E-4</v>
      </c>
      <c r="AQ212" s="18">
        <f t="shared" si="258"/>
        <v>4.1601758547482927E-5</v>
      </c>
      <c r="AR212" s="18">
        <f t="shared" si="259"/>
        <v>1.5074562205816329E-4</v>
      </c>
      <c r="AS212" s="18">
        <f t="shared" si="260"/>
        <v>2.0315544115301991E-4</v>
      </c>
      <c r="AT212" s="18">
        <f t="shared" si="261"/>
        <v>1.3689330644094528E-4</v>
      </c>
      <c r="AU212" s="18">
        <f t="shared" si="262"/>
        <v>6.1495694272247609E-5</v>
      </c>
      <c r="AV212" s="18">
        <f t="shared" si="263"/>
        <v>2.0718984618454393E-5</v>
      </c>
      <c r="AW212" s="18">
        <f t="shared" si="264"/>
        <v>1.4031496520410527E-7</v>
      </c>
      <c r="AX212" s="18">
        <f t="shared" si="265"/>
        <v>1.1050789684577522E-3</v>
      </c>
      <c r="AY212" s="18">
        <f t="shared" si="266"/>
        <v>7.4170950223528451E-4</v>
      </c>
      <c r="AZ212" s="18">
        <f t="shared" si="267"/>
        <v>2.4891116445455429E-4</v>
      </c>
      <c r="BA212" s="18">
        <f t="shared" si="268"/>
        <v>5.5688260343978803E-5</v>
      </c>
      <c r="BB212" s="18">
        <f t="shared" si="269"/>
        <v>9.3442444022181535E-6</v>
      </c>
      <c r="BC212" s="18">
        <f t="shared" si="270"/>
        <v>1.2543383888676437E-6</v>
      </c>
      <c r="BD212" s="18">
        <f t="shared" si="271"/>
        <v>1.6862966884763269E-5</v>
      </c>
      <c r="BE212" s="18">
        <f t="shared" si="272"/>
        <v>2.2725724500981158E-5</v>
      </c>
      <c r="BF212" s="18">
        <f t="shared" si="273"/>
        <v>1.5313395253155235E-5</v>
      </c>
      <c r="BG212" s="18">
        <f t="shared" si="274"/>
        <v>6.8791374628997468E-6</v>
      </c>
      <c r="BH212" s="18">
        <f t="shared" si="275"/>
        <v>2.317702807794383E-6</v>
      </c>
      <c r="BI212" s="18">
        <f t="shared" si="276"/>
        <v>6.2469998126696855E-7</v>
      </c>
      <c r="BJ212" s="19">
        <f t="shared" si="277"/>
        <v>0.5305946796433727</v>
      </c>
      <c r="BK212" s="19">
        <f t="shared" si="278"/>
        <v>0.28373361139094466</v>
      </c>
      <c r="BL212" s="19">
        <f t="shared" si="279"/>
        <v>0.17921541518788983</v>
      </c>
      <c r="BM212" s="19">
        <f t="shared" si="280"/>
        <v>0.32792108782789892</v>
      </c>
      <c r="BN212" s="19">
        <f t="shared" si="281"/>
        <v>0.67157363034893292</v>
      </c>
    </row>
    <row r="213" spans="1:66" x14ac:dyDescent="0.25">
      <c r="A213" t="s">
        <v>145</v>
      </c>
      <c r="B213" t="s">
        <v>427</v>
      </c>
      <c r="C213" t="s">
        <v>349</v>
      </c>
      <c r="D213" s="16">
        <v>44229</v>
      </c>
      <c r="E213" s="15">
        <f>VLOOKUP(A213,home!$A$2:$E$405,3,FALSE)</f>
        <v>1.45098039215686</v>
      </c>
      <c r="F213" s="15">
        <f>VLOOKUP(B213,home!$B$2:$E$405,3,FALSE)</f>
        <v>1.3</v>
      </c>
      <c r="G213" s="15">
        <f>VLOOKUP(C213,away!$B$2:$E$405,4,FALSE)</f>
        <v>0.8</v>
      </c>
      <c r="H213" s="15">
        <f>VLOOKUP(A213,away!$A$2:$E$405,3,FALSE)</f>
        <v>1.2843137254902</v>
      </c>
      <c r="I213" s="15">
        <f>VLOOKUP(C213,away!$B$2:$E$405,3,FALSE)</f>
        <v>0.86</v>
      </c>
      <c r="J213" s="15">
        <f>VLOOKUP(B213,home!$B$2:$E$405,4,FALSE)</f>
        <v>0.52</v>
      </c>
      <c r="K213" s="17">
        <f t="shared" si="282"/>
        <v>1.5090196078431346</v>
      </c>
      <c r="L213" s="17">
        <f t="shared" si="283"/>
        <v>0.57434509803921741</v>
      </c>
      <c r="M213" s="18">
        <f t="shared" si="228"/>
        <v>0.1245105651690393</v>
      </c>
      <c r="N213" s="18">
        <f t="shared" si="229"/>
        <v>0.18788888422371075</v>
      </c>
      <c r="O213" s="18">
        <f t="shared" si="230"/>
        <v>7.1512032758930227E-2</v>
      </c>
      <c r="P213" s="18">
        <f t="shared" si="231"/>
        <v>0.1079130596299463</v>
      </c>
      <c r="Q213" s="18">
        <f t="shared" si="232"/>
        <v>0.14176400519467405</v>
      </c>
      <c r="R213" s="18">
        <f t="shared" si="233"/>
        <v>2.0536292732955756E-2</v>
      </c>
      <c r="S213" s="18">
        <f t="shared" si="234"/>
        <v>2.3382008632934954E-2</v>
      </c>
      <c r="T213" s="18">
        <f t="shared" si="235"/>
        <v>8.1421461461967187E-2</v>
      </c>
      <c r="U213" s="18">
        <f t="shared" si="236"/>
        <v>3.0989668406436709E-2</v>
      </c>
      <c r="V213" s="18">
        <f t="shared" si="237"/>
        <v>2.2516822733059049E-3</v>
      </c>
      <c r="W213" s="18">
        <f t="shared" si="238"/>
        <v>7.1308221175046385E-2</v>
      </c>
      <c r="X213" s="18">
        <f t="shared" si="239"/>
        <v>4.0955527281784213E-2</v>
      </c>
      <c r="Y213" s="18">
        <f t="shared" si="240"/>
        <v>1.1761303165952097E-2</v>
      </c>
      <c r="Z213" s="18">
        <f t="shared" si="241"/>
        <v>3.9316396876905137E-3</v>
      </c>
      <c r="AA213" s="18">
        <f t="shared" si="242"/>
        <v>5.9329213796992433E-3</v>
      </c>
      <c r="AB213" s="18">
        <f t="shared" si="243"/>
        <v>4.4764473468789515E-3</v>
      </c>
      <c r="AC213" s="18">
        <f t="shared" si="244"/>
        <v>1.2197053473788956E-4</v>
      </c>
      <c r="AD213" s="18">
        <f t="shared" si="245"/>
        <v>2.690137598839E-2</v>
      </c>
      <c r="AE213" s="18">
        <f t="shared" si="246"/>
        <v>1.5450673429441701E-2</v>
      </c>
      <c r="AF213" s="18">
        <f t="shared" si="247"/>
        <v>4.4370092728023124E-3</v>
      </c>
      <c r="AG213" s="18">
        <f t="shared" si="248"/>
        <v>8.4945817526285358E-4</v>
      </c>
      <c r="AH213" s="18">
        <f t="shared" si="249"/>
        <v>5.6452949547037136E-4</v>
      </c>
      <c r="AI213" s="18">
        <f t="shared" si="250"/>
        <v>8.5188607787058254E-4</v>
      </c>
      <c r="AJ213" s="18">
        <f t="shared" si="251"/>
        <v>6.4275639757764634E-4</v>
      </c>
      <c r="AK213" s="18">
        <f t="shared" si="252"/>
        <v>3.2331066900376189E-4</v>
      </c>
      <c r="AL213" s="18">
        <f t="shared" si="253"/>
        <v>4.2284648119288188E-6</v>
      </c>
      <c r="AM213" s="18">
        <f t="shared" si="254"/>
        <v>8.1189407688881977E-3</v>
      </c>
      <c r="AN213" s="18">
        <f t="shared" si="255"/>
        <v>4.6630738318816905E-3</v>
      </c>
      <c r="AO213" s="18">
        <f t="shared" si="256"/>
        <v>1.3391067985680993E-3</v>
      </c>
      <c r="AP213" s="18">
        <f t="shared" si="257"/>
        <v>2.5636980850285917E-4</v>
      </c>
      <c r="AQ213" s="18">
        <f t="shared" si="258"/>
        <v>3.6811185699717502E-5</v>
      </c>
      <c r="AR213" s="18">
        <f t="shared" si="259"/>
        <v>6.4846949684392103E-5</v>
      </c>
      <c r="AS213" s="18">
        <f t="shared" si="260"/>
        <v>9.7855318582564847E-5</v>
      </c>
      <c r="AT213" s="18">
        <f t="shared" si="261"/>
        <v>7.3832797236413517E-5</v>
      </c>
      <c r="AU213" s="18">
        <f t="shared" si="262"/>
        <v>3.713837957721813E-5</v>
      </c>
      <c r="AV213" s="18">
        <f t="shared" si="263"/>
        <v>1.4010635746385796E-5</v>
      </c>
      <c r="AW213" s="18">
        <f t="shared" si="264"/>
        <v>1.0180005714849918E-7</v>
      </c>
      <c r="AX213" s="18">
        <f t="shared" si="265"/>
        <v>2.0419401358615537E-3</v>
      </c>
      <c r="AY213" s="18">
        <f t="shared" si="266"/>
        <v>1.1727783075216169E-3</v>
      </c>
      <c r="AZ213" s="18">
        <f t="shared" si="267"/>
        <v>3.3678973600588524E-4</v>
      </c>
      <c r="BA213" s="18">
        <f t="shared" si="268"/>
        <v>6.4477844648300778E-5</v>
      </c>
      <c r="BB213" s="18">
        <f t="shared" si="269"/>
        <v>9.2581335014714321E-6</v>
      </c>
      <c r="BC213" s="18">
        <f t="shared" si="270"/>
        <v>1.0634727187125548E-6</v>
      </c>
      <c r="BD213" s="18">
        <f t="shared" si="271"/>
        <v>6.2074212790043934E-6</v>
      </c>
      <c r="BE213" s="18">
        <f t="shared" si="272"/>
        <v>9.3671204241603391E-6</v>
      </c>
      <c r="BF213" s="18">
        <f t="shared" si="273"/>
        <v>7.0675841945429269E-6</v>
      </c>
      <c r="BG213" s="18">
        <f t="shared" si="274"/>
        <v>3.5550410432158348E-6</v>
      </c>
      <c r="BH213" s="18">
        <f t="shared" si="275"/>
        <v>1.3411566602249517E-6</v>
      </c>
      <c r="BI213" s="18">
        <f t="shared" si="276"/>
        <v>4.0476633949377288E-7</v>
      </c>
      <c r="BJ213" s="19">
        <f t="shared" si="277"/>
        <v>0.60077852939282972</v>
      </c>
      <c r="BK213" s="19">
        <f t="shared" si="278"/>
        <v>0.25935629301229784</v>
      </c>
      <c r="BL213" s="19">
        <f t="shared" si="279"/>
        <v>0.13614547243559091</v>
      </c>
      <c r="BM213" s="19">
        <f t="shared" si="280"/>
        <v>0.34491441831168795</v>
      </c>
      <c r="BN213" s="19">
        <f t="shared" si="281"/>
        <v>0.65412483970925639</v>
      </c>
    </row>
    <row r="214" spans="1:66" x14ac:dyDescent="0.25">
      <c r="A214" t="s">
        <v>145</v>
      </c>
      <c r="B214" t="s">
        <v>357</v>
      </c>
      <c r="C214" t="s">
        <v>433</v>
      </c>
      <c r="D214" s="16">
        <v>44229</v>
      </c>
      <c r="E214" s="15">
        <f>VLOOKUP(A214,home!$A$2:$E$405,3,FALSE)</f>
        <v>1.45098039215686</v>
      </c>
      <c r="F214" s="15">
        <f>VLOOKUP(B214,home!$B$2:$E$405,3,FALSE)</f>
        <v>0.49</v>
      </c>
      <c r="G214" s="15">
        <f>VLOOKUP(C214,away!$B$2:$E$405,4,FALSE)</f>
        <v>0.69</v>
      </c>
      <c r="H214" s="15">
        <f>VLOOKUP(A214,away!$A$2:$E$405,3,FALSE)</f>
        <v>1.2843137254902</v>
      </c>
      <c r="I214" s="15">
        <f>VLOOKUP(C214,away!$B$2:$E$405,3,FALSE)</f>
        <v>0.69</v>
      </c>
      <c r="J214" s="15">
        <f>VLOOKUP(B214,home!$B$2:$E$405,4,FALSE)</f>
        <v>0.67</v>
      </c>
      <c r="K214" s="17">
        <f t="shared" si="282"/>
        <v>0.49057647058823434</v>
      </c>
      <c r="L214" s="17">
        <f t="shared" si="283"/>
        <v>0.5937382352941194</v>
      </c>
      <c r="M214" s="18">
        <f t="shared" si="228"/>
        <v>0.33813342736313129</v>
      </c>
      <c r="N214" s="18">
        <f t="shared" si="229"/>
        <v>0.16588030338370804</v>
      </c>
      <c r="O214" s="18">
        <f t="shared" si="230"/>
        <v>0.20076274445653788</v>
      </c>
      <c r="P214" s="18">
        <f t="shared" si="231"/>
        <v>9.8489478601095956E-2</v>
      </c>
      <c r="Q214" s="18">
        <f t="shared" si="232"/>
        <v>4.0688486887042519E-2</v>
      </c>
      <c r="R214" s="18">
        <f t="shared" si="233"/>
        <v>5.9600258803214519E-2</v>
      </c>
      <c r="S214" s="18">
        <f t="shared" si="234"/>
        <v>7.1718562926185022E-3</v>
      </c>
      <c r="T214" s="18">
        <f t="shared" si="235"/>
        <v>2.4158310401100544E-2</v>
      </c>
      <c r="U214" s="18">
        <f t="shared" si="236"/>
        <v>2.923848460982632E-2</v>
      </c>
      <c r="V214" s="18">
        <f t="shared" si="237"/>
        <v>2.3210836962278447E-4</v>
      </c>
      <c r="W214" s="18">
        <f t="shared" si="238"/>
        <v>6.653604763540326E-3</v>
      </c>
      <c r="X214" s="18">
        <f t="shared" si="239"/>
        <v>3.9504995506489801E-3</v>
      </c>
      <c r="Y214" s="18">
        <f t="shared" si="240"/>
        <v>1.1727813158662684E-3</v>
      </c>
      <c r="Z214" s="18">
        <f t="shared" si="241"/>
        <v>1.1795650828297798E-2</v>
      </c>
      <c r="AA214" s="18">
        <f t="shared" si="242"/>
        <v>5.7866687516375161E-3</v>
      </c>
      <c r="AB214" s="18">
        <f t="shared" si="243"/>
        <v>1.4194017663207784E-3</v>
      </c>
      <c r="AC214" s="18">
        <f t="shared" si="244"/>
        <v>4.2254459432940489E-6</v>
      </c>
      <c r="AD214" s="18">
        <f t="shared" si="245"/>
        <v>8.160254853966691E-4</v>
      </c>
      <c r="AE214" s="18">
        <f t="shared" si="246"/>
        <v>4.8450553165444549E-4</v>
      </c>
      <c r="AF214" s="18">
        <f t="shared" si="247"/>
        <v>1.4383472967737478E-4</v>
      </c>
      <c r="AG214" s="18">
        <f t="shared" si="248"/>
        <v>2.8466726190883734E-5</v>
      </c>
      <c r="AH214" s="18">
        <f t="shared" si="249"/>
        <v>1.7508822267347877E-3</v>
      </c>
      <c r="AI214" s="18">
        <f t="shared" si="250"/>
        <v>8.5894162320722075E-4</v>
      </c>
      <c r="AJ214" s="18">
        <f t="shared" si="251"/>
        <v>2.1068827497716371E-4</v>
      </c>
      <c r="AK214" s="18">
        <f t="shared" si="252"/>
        <v>3.4452903444206803E-5</v>
      </c>
      <c r="AL214" s="18">
        <f t="shared" si="253"/>
        <v>4.9230503006757585E-8</v>
      </c>
      <c r="AM214" s="18">
        <f t="shared" si="254"/>
        <v>8.0064580507189747E-5</v>
      </c>
      <c r="AN214" s="18">
        <f t="shared" si="255"/>
        <v>4.7537402739902797E-5</v>
      </c>
      <c r="AO214" s="18">
        <f t="shared" si="256"/>
        <v>1.4112386806627858E-5</v>
      </c>
      <c r="AP214" s="18">
        <f t="shared" si="257"/>
        <v>2.7930212127850793E-6</v>
      </c>
      <c r="AQ214" s="18">
        <f t="shared" si="258"/>
        <v>4.1458087150451345E-7</v>
      </c>
      <c r="AR214" s="18">
        <f t="shared" si="259"/>
        <v>2.0791314470187025E-4</v>
      </c>
      <c r="AS214" s="18">
        <f t="shared" si="260"/>
        <v>1.0199729671674435E-4</v>
      </c>
      <c r="AT214" s="18">
        <f t="shared" si="261"/>
        <v>2.5018736916420673E-5</v>
      </c>
      <c r="AU214" s="18">
        <f t="shared" si="262"/>
        <v>4.0912012183444077E-6</v>
      </c>
      <c r="AV214" s="18">
        <f t="shared" si="263"/>
        <v>5.0176176354042089E-7</v>
      </c>
      <c r="AW214" s="18">
        <f t="shared" si="264"/>
        <v>3.9832127563574136E-10</v>
      </c>
      <c r="AX214" s="18">
        <f t="shared" si="265"/>
        <v>6.5462998873907808E-6</v>
      </c>
      <c r="AY214" s="18">
        <f t="shared" si="266"/>
        <v>3.8867885428454947E-6</v>
      </c>
      <c r="AZ214" s="18">
        <f t="shared" si="267"/>
        <v>1.1538674851952428E-6</v>
      </c>
      <c r="BA214" s="18">
        <f t="shared" si="268"/>
        <v>2.2836508147436232E-7</v>
      </c>
      <c r="BB214" s="18">
        <f t="shared" si="269"/>
        <v>3.3897270119346415E-8</v>
      </c>
      <c r="BC214" s="18">
        <f t="shared" si="270"/>
        <v>4.025221068389765E-9</v>
      </c>
      <c r="BD214" s="18">
        <f t="shared" si="271"/>
        <v>2.0574330604956548E-5</v>
      </c>
      <c r="BE214" s="18">
        <f t="shared" si="272"/>
        <v>1.0093282492895075E-5</v>
      </c>
      <c r="BF214" s="18">
        <f t="shared" si="273"/>
        <v>2.4757634510072406E-6</v>
      </c>
      <c r="BG214" s="18">
        <f t="shared" si="274"/>
        <v>4.0485043193549321E-7</v>
      </c>
      <c r="BH214" s="18">
        <f t="shared" si="275"/>
        <v>4.9652524003759101E-8</v>
      </c>
      <c r="BI214" s="18">
        <f t="shared" si="276"/>
        <v>4.8716719963123463E-9</v>
      </c>
      <c r="BJ214" s="19">
        <f t="shared" si="277"/>
        <v>0.24413359399045215</v>
      </c>
      <c r="BK214" s="19">
        <f t="shared" si="278"/>
        <v>0.44403503209145773</v>
      </c>
      <c r="BL214" s="19">
        <f t="shared" si="279"/>
        <v>0.30003564830839419</v>
      </c>
      <c r="BM214" s="19">
        <f t="shared" si="280"/>
        <v>9.6441339333649942E-2</v>
      </c>
      <c r="BN214" s="19">
        <f t="shared" si="281"/>
        <v>0.90355469949473011</v>
      </c>
    </row>
    <row r="215" spans="1:66" x14ac:dyDescent="0.25">
      <c r="A215" t="s">
        <v>145</v>
      </c>
      <c r="B215" t="s">
        <v>404</v>
      </c>
      <c r="C215" t="s">
        <v>360</v>
      </c>
      <c r="D215" s="16">
        <v>44229</v>
      </c>
      <c r="E215" s="15">
        <f>VLOOKUP(A215,home!$A$2:$E$405,3,FALSE)</f>
        <v>1.45098039215686</v>
      </c>
      <c r="F215" s="15">
        <f>VLOOKUP(B215,home!$B$2:$E$405,3,FALSE)</f>
        <v>1.1000000000000001</v>
      </c>
      <c r="G215" s="15">
        <f>VLOOKUP(C215,away!$B$2:$E$405,4,FALSE)</f>
        <v>0.46</v>
      </c>
      <c r="H215" s="15">
        <f>VLOOKUP(A215,away!$A$2:$E$405,3,FALSE)</f>
        <v>1.2843137254902</v>
      </c>
      <c r="I215" s="15">
        <f>VLOOKUP(C215,away!$B$2:$E$405,3,FALSE)</f>
        <v>1.26</v>
      </c>
      <c r="J215" s="15">
        <f>VLOOKUP(B215,home!$B$2:$E$405,4,FALSE)</f>
        <v>0.62</v>
      </c>
      <c r="K215" s="17">
        <f t="shared" si="282"/>
        <v>0.73419607843137125</v>
      </c>
      <c r="L215" s="17">
        <f t="shared" si="283"/>
        <v>1.0033058823529442</v>
      </c>
      <c r="M215" s="18">
        <f t="shared" si="228"/>
        <v>0.17595940555838066</v>
      </c>
      <c r="N215" s="18">
        <f t="shared" si="229"/>
        <v>0.12918870552407832</v>
      </c>
      <c r="O215" s="18">
        <f t="shared" si="230"/>
        <v>0.17654110665205064</v>
      </c>
      <c r="P215" s="18">
        <f t="shared" si="231"/>
        <v>0.12961578818587008</v>
      </c>
      <c r="Q215" s="18">
        <f t="shared" si="232"/>
        <v>4.7424920486701765E-2</v>
      </c>
      <c r="R215" s="18">
        <f t="shared" si="233"/>
        <v>8.8562365390550443E-2</v>
      </c>
      <c r="S215" s="18">
        <f t="shared" si="234"/>
        <v>2.3869500601191595E-2</v>
      </c>
      <c r="T215" s="18">
        <f t="shared" si="235"/>
        <v>4.7581701694428526E-2</v>
      </c>
      <c r="U215" s="18">
        <f t="shared" si="236"/>
        <v>6.5022141366348332E-2</v>
      </c>
      <c r="V215" s="18">
        <f t="shared" si="237"/>
        <v>1.9536476636052864E-3</v>
      </c>
      <c r="W215" s="18">
        <f t="shared" si="238"/>
        <v>1.1606396880418679E-2</v>
      </c>
      <c r="X215" s="18">
        <f t="shared" si="239"/>
        <v>1.1644766263046922E-2</v>
      </c>
      <c r="Y215" s="18">
        <f t="shared" si="240"/>
        <v>5.841631245170043E-3</v>
      </c>
      <c r="Z215" s="18">
        <f t="shared" si="241"/>
        <v>2.9618380717143355E-2</v>
      </c>
      <c r="AA215" s="18">
        <f t="shared" si="242"/>
        <v>2.1745698972013998E-2</v>
      </c>
      <c r="AB215" s="18">
        <f t="shared" si="243"/>
        <v>7.9828034540008891E-3</v>
      </c>
      <c r="AC215" s="18">
        <f t="shared" si="244"/>
        <v>8.9943892510361897E-5</v>
      </c>
      <c r="AD215" s="18">
        <f t="shared" si="245"/>
        <v>2.1303427685803733E-3</v>
      </c>
      <c r="AE215" s="18">
        <f t="shared" si="246"/>
        <v>2.1373854311447457E-3</v>
      </c>
      <c r="AF215" s="18">
        <f t="shared" si="247"/>
        <v>1.0722256879615033E-3</v>
      </c>
      <c r="AG215" s="18">
        <f t="shared" si="248"/>
        <v>3.5859011331390291E-4</v>
      </c>
      <c r="AH215" s="18">
        <f t="shared" si="249"/>
        <v>7.4290738998197339E-3</v>
      </c>
      <c r="AI215" s="18">
        <f t="shared" si="250"/>
        <v>5.4543969236245035E-3</v>
      </c>
      <c r="AJ215" s="18">
        <f t="shared" si="251"/>
        <v>2.002298415766623E-3</v>
      </c>
      <c r="AK215" s="18">
        <f t="shared" si="252"/>
        <v>4.9002654823506733E-4</v>
      </c>
      <c r="AL215" s="18">
        <f t="shared" si="253"/>
        <v>2.6501904762045227E-6</v>
      </c>
      <c r="AM215" s="18">
        <f t="shared" si="254"/>
        <v>3.1281786128126816E-4</v>
      </c>
      <c r="AN215" s="18">
        <f t="shared" si="255"/>
        <v>3.1385200032856366E-4</v>
      </c>
      <c r="AO215" s="18">
        <f t="shared" si="256"/>
        <v>1.5744477905894303E-4</v>
      </c>
      <c r="AP215" s="18">
        <f t="shared" si="257"/>
        <v>5.2655090991865731E-5</v>
      </c>
      <c r="AQ215" s="18">
        <f t="shared" si="258"/>
        <v>1.3207290631992101E-5</v>
      </c>
      <c r="AR215" s="18">
        <f t="shared" si="259"/>
        <v>1.4907267088247738E-3</v>
      </c>
      <c r="AS215" s="18">
        <f t="shared" si="260"/>
        <v>1.0944857036320537E-3</v>
      </c>
      <c r="AT215" s="18">
        <f t="shared" si="261"/>
        <v>4.0178355575292687E-4</v>
      </c>
      <c r="AU215" s="18">
        <f t="shared" si="262"/>
        <v>9.8329303670670397E-5</v>
      </c>
      <c r="AV215" s="18">
        <f t="shared" si="263"/>
        <v>1.8048247287473407E-5</v>
      </c>
      <c r="AW215" s="18">
        <f t="shared" si="264"/>
        <v>5.4227552960277173E-8</v>
      </c>
      <c r="AX215" s="18">
        <f t="shared" si="265"/>
        <v>3.8278274502665947E-5</v>
      </c>
      <c r="AY215" s="18">
        <f t="shared" si="266"/>
        <v>3.8404817974845464E-5</v>
      </c>
      <c r="AZ215" s="18">
        <f t="shared" si="267"/>
        <v>1.9265889892428266E-5</v>
      </c>
      <c r="BA215" s="18">
        <f t="shared" si="268"/>
        <v>6.4431935526124708E-6</v>
      </c>
      <c r="BB215" s="18">
        <f t="shared" si="269"/>
        <v>1.616123498118664E-6</v>
      </c>
      <c r="BC215" s="18">
        <f t="shared" si="270"/>
        <v>3.2429324245425467E-7</v>
      </c>
      <c r="BD215" s="18">
        <f t="shared" si="271"/>
        <v>2.4927581265742321E-4</v>
      </c>
      <c r="BE215" s="18">
        <f t="shared" si="272"/>
        <v>1.8301732410087331E-4</v>
      </c>
      <c r="BF215" s="18">
        <f t="shared" si="273"/>
        <v>6.7185300819932239E-5</v>
      </c>
      <c r="BG215" s="18">
        <f t="shared" si="274"/>
        <v>1.6442394796742081E-5</v>
      </c>
      <c r="BH215" s="18">
        <f t="shared" si="275"/>
        <v>3.0179854449471047E-6</v>
      </c>
      <c r="BI215" s="18">
        <f t="shared" si="276"/>
        <v>4.4315861568862435E-7</v>
      </c>
      <c r="BJ215" s="19">
        <f t="shared" si="277"/>
        <v>0.25994097570980057</v>
      </c>
      <c r="BK215" s="19">
        <f t="shared" si="278"/>
        <v>0.33152934091000902</v>
      </c>
      <c r="BL215" s="19">
        <f t="shared" si="279"/>
        <v>0.37885266711801369</v>
      </c>
      <c r="BM215" s="19">
        <f t="shared" si="280"/>
        <v>0.25261072206691287</v>
      </c>
      <c r="BN215" s="19">
        <f t="shared" si="281"/>
        <v>0.7472922917976319</v>
      </c>
    </row>
    <row r="216" spans="1:66" x14ac:dyDescent="0.25">
      <c r="A216" t="s">
        <v>145</v>
      </c>
      <c r="B216" t="s">
        <v>432</v>
      </c>
      <c r="C216" t="s">
        <v>146</v>
      </c>
      <c r="D216" s="16">
        <v>44229</v>
      </c>
      <c r="E216" s="15">
        <f>VLOOKUP(A216,home!$A$2:$E$405,3,FALSE)</f>
        <v>1.45098039215686</v>
      </c>
      <c r="F216" s="15">
        <f>VLOOKUP(B216,home!$B$2:$E$405,3,FALSE)</f>
        <v>1.64</v>
      </c>
      <c r="G216" s="15">
        <f>VLOOKUP(C216,away!$B$2:$E$405,4,FALSE)</f>
        <v>0.83</v>
      </c>
      <c r="H216" s="15">
        <f>VLOOKUP(A216,away!$A$2:$E$405,3,FALSE)</f>
        <v>1.2843137254902</v>
      </c>
      <c r="I216" s="15">
        <f>VLOOKUP(C216,away!$B$2:$E$405,3,FALSE)</f>
        <v>0.76</v>
      </c>
      <c r="J216" s="15">
        <f>VLOOKUP(B216,home!$B$2:$E$405,4,FALSE)</f>
        <v>1.95</v>
      </c>
      <c r="K216" s="17">
        <f t="shared" si="282"/>
        <v>1.9750745098039175</v>
      </c>
      <c r="L216" s="17">
        <f t="shared" si="283"/>
        <v>1.9033529411764765</v>
      </c>
      <c r="M216" s="18">
        <f t="shared" si="228"/>
        <v>2.0683325163816154E-2</v>
      </c>
      <c r="N216" s="18">
        <f t="shared" si="229"/>
        <v>4.0851108309039222E-2</v>
      </c>
      <c r="O216" s="18">
        <f t="shared" si="230"/>
        <v>3.9367667783858903E-2</v>
      </c>
      <c r="P216" s="18">
        <f t="shared" si="231"/>
        <v>7.7754077150328588E-2</v>
      </c>
      <c r="Q216" s="18">
        <f t="shared" si="232"/>
        <v>4.0341991359211203E-2</v>
      </c>
      <c r="R216" s="18">
        <f t="shared" si="233"/>
        <v>3.7465283131833137E-2</v>
      </c>
      <c r="S216" s="18">
        <f t="shared" si="234"/>
        <v>7.307452338557878E-2</v>
      </c>
      <c r="T216" s="18">
        <f t="shared" si="235"/>
        <v>7.678504790647063E-2</v>
      </c>
      <c r="U216" s="18">
        <f t="shared" si="236"/>
        <v>7.399672571627032E-2</v>
      </c>
      <c r="V216" s="18">
        <f t="shared" si="237"/>
        <v>3.0522935123634538E-2</v>
      </c>
      <c r="W216" s="18">
        <f t="shared" si="238"/>
        <v>2.6559479602769311E-2</v>
      </c>
      <c r="X216" s="18">
        <f t="shared" si="239"/>
        <v>5.05520636180476E-2</v>
      </c>
      <c r="Y216" s="18">
        <f t="shared" si="240"/>
        <v>4.8109209484975636E-2</v>
      </c>
      <c r="Z216" s="18">
        <f t="shared" si="241"/>
        <v>2.3769885613661345E-2</v>
      </c>
      <c r="AA216" s="18">
        <f t="shared" si="242"/>
        <v>4.6947295176497372E-2</v>
      </c>
      <c r="AB216" s="18">
        <f t="shared" si="243"/>
        <v>4.6362203003670194E-2</v>
      </c>
      <c r="AC216" s="18">
        <f t="shared" si="244"/>
        <v>7.171485464923656E-3</v>
      </c>
      <c r="AD216" s="18">
        <f t="shared" si="245"/>
        <v>1.311423778927169E-2</v>
      </c>
      <c r="AE216" s="18">
        <f t="shared" si="246"/>
        <v>2.4961023067497961E-2</v>
      </c>
      <c r="AF216" s="18">
        <f t="shared" si="247"/>
        <v>2.3754818335148066E-2</v>
      </c>
      <c r="AG216" s="18">
        <f t="shared" si="248"/>
        <v>1.5071267781772322E-2</v>
      </c>
      <c r="AH216" s="18">
        <f t="shared" si="249"/>
        <v>1.1310620423547687E-2</v>
      </c>
      <c r="AI216" s="18">
        <f t="shared" si="250"/>
        <v>2.2339318088616625E-2</v>
      </c>
      <c r="AJ216" s="18">
        <f t="shared" si="251"/>
        <v>2.2060908861614138E-2</v>
      </c>
      <c r="AK216" s="18">
        <f t="shared" si="252"/>
        <v>1.4523979585227147E-2</v>
      </c>
      <c r="AL216" s="18">
        <f t="shared" si="253"/>
        <v>1.078380250188461E-3</v>
      </c>
      <c r="AM216" s="18">
        <f t="shared" si="254"/>
        <v>5.1803193546195569E-3</v>
      </c>
      <c r="AN216" s="18">
        <f t="shared" si="255"/>
        <v>9.8599760798485578E-3</v>
      </c>
      <c r="AO216" s="18">
        <f t="shared" si="256"/>
        <v>9.383507235754731E-3</v>
      </c>
      <c r="AP216" s="18">
        <f t="shared" si="257"/>
        <v>5.9533753652415058E-3</v>
      </c>
      <c r="AQ216" s="18">
        <f t="shared" si="258"/>
        <v>2.8328436278400003E-3</v>
      </c>
      <c r="AR216" s="18">
        <f t="shared" si="259"/>
        <v>4.3056205299380427E-3</v>
      </c>
      <c r="AS216" s="18">
        <f t="shared" si="260"/>
        <v>8.503921357569064E-3</v>
      </c>
      <c r="AT216" s="18">
        <f t="shared" si="261"/>
        <v>8.3979391533558923E-3</v>
      </c>
      <c r="AU216" s="18">
        <f t="shared" si="262"/>
        <v>5.5288518522258381E-3</v>
      </c>
      <c r="AV216" s="18">
        <f t="shared" si="263"/>
        <v>2.7299735904533582E-3</v>
      </c>
      <c r="AW216" s="18">
        <f t="shared" si="264"/>
        <v>1.1260877556954057E-4</v>
      </c>
      <c r="AX216" s="18">
        <f t="shared" si="265"/>
        <v>1.7052527849921615E-3</v>
      </c>
      <c r="AY216" s="18">
        <f t="shared" si="266"/>
        <v>3.2456979037642076E-3</v>
      </c>
      <c r="AZ216" s="18">
        <f t="shared" si="267"/>
        <v>3.0888543256499651E-3</v>
      </c>
      <c r="BA216" s="18">
        <f t="shared" si="268"/>
        <v>1.9597266551971814E-3</v>
      </c>
      <c r="BB216" s="18">
        <f t="shared" si="269"/>
        <v>9.3251287326787352E-4</v>
      </c>
      <c r="BC216" s="18">
        <f t="shared" si="270"/>
        <v>3.549802240038668E-4</v>
      </c>
      <c r="BD216" s="18">
        <f t="shared" si="271"/>
        <v>1.3658525832078972E-3</v>
      </c>
      <c r="BE216" s="18">
        <f t="shared" si="272"/>
        <v>2.6976606212437519E-3</v>
      </c>
      <c r="BF216" s="18">
        <f t="shared" si="273"/>
        <v>2.664040364560168E-3</v>
      </c>
      <c r="BG216" s="18">
        <f t="shared" si="274"/>
        <v>1.753892739043841E-3</v>
      </c>
      <c r="BH216" s="18">
        <f t="shared" si="275"/>
        <v>8.6601721045391641E-4</v>
      </c>
      <c r="BI216" s="18">
        <f t="shared" si="276"/>
        <v>3.4208970348380486E-4</v>
      </c>
      <c r="BJ216" s="19">
        <f t="shared" si="277"/>
        <v>0.40459729368438324</v>
      </c>
      <c r="BK216" s="19">
        <f t="shared" si="278"/>
        <v>0.21353042444223438</v>
      </c>
      <c r="BL216" s="19">
        <f t="shared" si="279"/>
        <v>0.35352986147667115</v>
      </c>
      <c r="BM216" s="19">
        <f t="shared" si="280"/>
        <v>0.7358309231906679</v>
      </c>
      <c r="BN216" s="19">
        <f t="shared" si="281"/>
        <v>0.2564634528980872</v>
      </c>
    </row>
    <row r="217" spans="1:66" x14ac:dyDescent="0.25">
      <c r="A217" t="s">
        <v>154</v>
      </c>
      <c r="B217" t="s">
        <v>163</v>
      </c>
      <c r="C217" t="s">
        <v>155</v>
      </c>
      <c r="D217" s="16">
        <v>44229</v>
      </c>
      <c r="E217" s="15">
        <f>VLOOKUP(A217,home!$A$2:$E$405,3,FALSE)</f>
        <v>1.3470319634703201</v>
      </c>
      <c r="F217" s="15">
        <f>VLOOKUP(B217,home!$B$2:$E$405,3,FALSE)</f>
        <v>1.82</v>
      </c>
      <c r="G217" s="15">
        <f>VLOOKUP(C217,away!$B$2:$E$405,4,FALSE)</f>
        <v>0.74</v>
      </c>
      <c r="H217" s="15">
        <f>VLOOKUP(A217,away!$A$2:$E$405,3,FALSE)</f>
        <v>1.04566210045662</v>
      </c>
      <c r="I217" s="15">
        <f>VLOOKUP(C217,away!$B$2:$E$405,3,FALSE)</f>
        <v>1.41</v>
      </c>
      <c r="J217" s="15">
        <f>VLOOKUP(B217,home!$B$2:$E$405,4,FALSE)</f>
        <v>0.87</v>
      </c>
      <c r="K217" s="17">
        <f t="shared" si="282"/>
        <v>1.8141826484018271</v>
      </c>
      <c r="L217" s="17">
        <f t="shared" si="283"/>
        <v>1.2827136986301357</v>
      </c>
      <c r="M217" s="18">
        <f t="shared" si="228"/>
        <v>4.51892366807813E-2</v>
      </c>
      <c r="N217" s="18">
        <f t="shared" si="229"/>
        <v>8.1981529080796811E-2</v>
      </c>
      <c r="O217" s="18">
        <f t="shared" si="230"/>
        <v>5.796485292107758E-2</v>
      </c>
      <c r="P217" s="18">
        <f t="shared" si="231"/>
        <v>0.10515883038658291</v>
      </c>
      <c r="Q217" s="18">
        <f t="shared" si="232"/>
        <v>7.4364733773915698E-2</v>
      </c>
      <c r="R217" s="18">
        <f t="shared" si="233"/>
        <v>3.7176155440473632E-2</v>
      </c>
      <c r="S217" s="18">
        <f t="shared" si="234"/>
        <v>6.1178172174001212E-2</v>
      </c>
      <c r="T217" s="18">
        <f t="shared" si="235"/>
        <v>9.5388662706784783E-2</v>
      </c>
      <c r="U217" s="18">
        <f t="shared" si="236"/>
        <v>6.7444336134396446E-2</v>
      </c>
      <c r="V217" s="18">
        <f t="shared" si="237"/>
        <v>1.5818479265201406E-2</v>
      </c>
      <c r="W217" s="18">
        <f t="shared" si="238"/>
        <v>4.497040322188639E-2</v>
      </c>
      <c r="X217" s="18">
        <f t="shared" si="239"/>
        <v>5.768415224563446E-2</v>
      </c>
      <c r="Y217" s="18">
        <f t="shared" si="240"/>
        <v>3.6996126139670821E-2</v>
      </c>
      <c r="Z217" s="18">
        <f t="shared" si="241"/>
        <v>1.5895454615299599E-2</v>
      </c>
      <c r="AA217" s="18">
        <f t="shared" si="242"/>
        <v>2.8837257951535272E-2</v>
      </c>
      <c r="AB217" s="18">
        <f t="shared" si="243"/>
        <v>2.6158026501581458E-2</v>
      </c>
      <c r="AC217" s="18">
        <f t="shared" si="244"/>
        <v>2.3006761402246277E-3</v>
      </c>
      <c r="AD217" s="18">
        <f t="shared" si="245"/>
        <v>2.039613130419498E-2</v>
      </c>
      <c r="AE217" s="18">
        <f t="shared" si="246"/>
        <v>2.6162397022949837E-2</v>
      </c>
      <c r="AF217" s="18">
        <f t="shared" si="247"/>
        <v>1.677943252516902E-2</v>
      </c>
      <c r="AG217" s="18">
        <f t="shared" si="248"/>
        <v>7.1744026517581204E-3</v>
      </c>
      <c r="AH217" s="18">
        <f t="shared" si="249"/>
        <v>5.0973293452496009E-3</v>
      </c>
      <c r="AI217" s="18">
        <f t="shared" si="250"/>
        <v>9.2474864513412726E-3</v>
      </c>
      <c r="AJ217" s="18">
        <f t="shared" si="251"/>
        <v>8.3883147306771638E-3</v>
      </c>
      <c r="AK217" s="18">
        <f t="shared" si="252"/>
        <v>5.0726450112426507E-3</v>
      </c>
      <c r="AL217" s="18">
        <f t="shared" si="253"/>
        <v>2.1415401522569547E-4</v>
      </c>
      <c r="AM217" s="18">
        <f t="shared" si="254"/>
        <v>7.4004615013191716E-3</v>
      </c>
      <c r="AN217" s="18">
        <f t="shared" si="255"/>
        <v>9.4926733439270414E-3</v>
      </c>
      <c r="AO217" s="18">
        <f t="shared" si="256"/>
        <v>6.088191067438178E-3</v>
      </c>
      <c r="AP217" s="18">
        <f t="shared" si="257"/>
        <v>2.6031353606935275E-3</v>
      </c>
      <c r="AQ217" s="18">
        <f t="shared" si="258"/>
        <v>8.347693466375216E-4</v>
      </c>
      <c r="AR217" s="18">
        <f t="shared" si="259"/>
        <v>1.3076828355162089E-3</v>
      </c>
      <c r="AS217" s="18">
        <f t="shared" si="260"/>
        <v>2.3723755098064066E-3</v>
      </c>
      <c r="AT217" s="18">
        <f t="shared" si="261"/>
        <v>2.1519612426921116E-3</v>
      </c>
      <c r="AU217" s="18">
        <f t="shared" si="262"/>
        <v>1.3013502488417536E-3</v>
      </c>
      <c r="AV217" s="18">
        <f t="shared" si="263"/>
        <v>5.9022176023552746E-4</v>
      </c>
      <c r="AW217" s="18">
        <f t="shared" si="264"/>
        <v>1.3843135259796571E-5</v>
      </c>
      <c r="AX217" s="18">
        <f t="shared" si="265"/>
        <v>2.23763147430983E-3</v>
      </c>
      <c r="AY217" s="18">
        <f t="shared" si="266"/>
        <v>2.8702405445831655E-3</v>
      </c>
      <c r="AZ217" s="18">
        <f t="shared" si="267"/>
        <v>1.840848432450224E-3</v>
      </c>
      <c r="BA217" s="18">
        <f t="shared" si="268"/>
        <v>7.8709383380190512E-4</v>
      </c>
      <c r="BB217" s="18">
        <f t="shared" si="269"/>
        <v>2.524040106812537E-4</v>
      </c>
      <c r="BC217" s="18">
        <f t="shared" si="270"/>
        <v>6.4752416418006257E-5</v>
      </c>
      <c r="BD217" s="18">
        <f t="shared" si="271"/>
        <v>2.7956378109668964E-4</v>
      </c>
      <c r="BE217" s="18">
        <f t="shared" si="272"/>
        <v>5.0717976078722105E-4</v>
      </c>
      <c r="BF217" s="18">
        <f t="shared" si="273"/>
        <v>4.6005836082038302E-4</v>
      </c>
      <c r="BG217" s="18">
        <f t="shared" si="274"/>
        <v>2.7820996515084192E-4</v>
      </c>
      <c r="BH217" s="18">
        <f t="shared" si="275"/>
        <v>1.261809228472836E-4</v>
      </c>
      <c r="BI217" s="18">
        <f t="shared" si="276"/>
        <v>4.5783048157774323E-5</v>
      </c>
      <c r="BJ217" s="19">
        <f t="shared" si="277"/>
        <v>0.49637017200502076</v>
      </c>
      <c r="BK217" s="19">
        <f t="shared" si="278"/>
        <v>0.23272978920660031</v>
      </c>
      <c r="BL217" s="19">
        <f t="shared" si="279"/>
        <v>0.25480697192352725</v>
      </c>
      <c r="BM217" s="19">
        <f t="shared" si="280"/>
        <v>0.59511065205749647</v>
      </c>
      <c r="BN217" s="19">
        <f t="shared" si="281"/>
        <v>0.401835338283628</v>
      </c>
    </row>
    <row r="218" spans="1:66" x14ac:dyDescent="0.25">
      <c r="A218" t="s">
        <v>154</v>
      </c>
      <c r="B218" t="s">
        <v>160</v>
      </c>
      <c r="C218" t="s">
        <v>173</v>
      </c>
      <c r="D218" s="16">
        <v>44229</v>
      </c>
      <c r="E218" s="15">
        <f>VLOOKUP(A218,home!$A$2:$E$405,3,FALSE)</f>
        <v>1.3470319634703201</v>
      </c>
      <c r="F218" s="15">
        <f>VLOOKUP(B218,home!$B$2:$E$405,3,FALSE)</f>
        <v>0.74</v>
      </c>
      <c r="G218" s="15">
        <f>VLOOKUP(C218,away!$B$2:$E$405,4,FALSE)</f>
        <v>1.1100000000000001</v>
      </c>
      <c r="H218" s="15">
        <f>VLOOKUP(A218,away!$A$2:$E$405,3,FALSE)</f>
        <v>1.04566210045662</v>
      </c>
      <c r="I218" s="15">
        <f>VLOOKUP(C218,away!$B$2:$E$405,3,FALSE)</f>
        <v>1.1100000000000001</v>
      </c>
      <c r="J218" s="15">
        <f>VLOOKUP(B218,home!$B$2:$E$405,4,FALSE)</f>
        <v>0.96</v>
      </c>
      <c r="K218" s="17">
        <f t="shared" si="282"/>
        <v>1.1064520547945209</v>
      </c>
      <c r="L218" s="17">
        <f t="shared" si="283"/>
        <v>1.1142575342465744</v>
      </c>
      <c r="M218" s="18">
        <f t="shared" si="228"/>
        <v>0.10853206832835133</v>
      </c>
      <c r="N218" s="18">
        <f t="shared" si="229"/>
        <v>0.12008553001300365</v>
      </c>
      <c r="O218" s="18">
        <f t="shared" si="230"/>
        <v>0.12093267484222948</v>
      </c>
      <c r="P218" s="18">
        <f t="shared" si="231"/>
        <v>0.13380620657098247</v>
      </c>
      <c r="Q218" s="18">
        <f t="shared" si="232"/>
        <v>6.6434440716988521E-2</v>
      </c>
      <c r="R218" s="18">
        <f t="shared" si="233"/>
        <v>6.7375072039772693E-2</v>
      </c>
      <c r="S218" s="18">
        <f t="shared" si="234"/>
        <v>4.1241499385116384E-2</v>
      </c>
      <c r="T218" s="18">
        <f t="shared" si="235"/>
        <v>7.4025076102361864E-2</v>
      </c>
      <c r="U218" s="18">
        <f t="shared" si="236"/>
        <v>7.4547286900335366E-2</v>
      </c>
      <c r="V218" s="18">
        <f t="shared" si="237"/>
        <v>5.6495013368631861E-3</v>
      </c>
      <c r="W218" s="18">
        <f t="shared" si="238"/>
        <v>2.4502174480145571E-2</v>
      </c>
      <c r="X218" s="18">
        <f t="shared" si="239"/>
        <v>2.7301732519926347E-2</v>
      </c>
      <c r="Y218" s="18">
        <f t="shared" si="240"/>
        <v>1.5210580579156325E-2</v>
      </c>
      <c r="Z218" s="18">
        <f t="shared" si="241"/>
        <v>2.5024393880240813E-2</v>
      </c>
      <c r="AA218" s="18">
        <f t="shared" si="242"/>
        <v>2.7688292028779881E-2</v>
      </c>
      <c r="AB218" s="18">
        <f t="shared" si="243"/>
        <v>1.5317883804497133E-2</v>
      </c>
      <c r="AC218" s="18">
        <f t="shared" si="244"/>
        <v>4.3531969084494043E-4</v>
      </c>
      <c r="AD218" s="18">
        <f t="shared" si="245"/>
        <v>6.7776203251227367E-3</v>
      </c>
      <c r="AE218" s="18">
        <f t="shared" si="246"/>
        <v>7.5520145115307276E-3</v>
      </c>
      <c r="AF218" s="18">
        <f t="shared" si="247"/>
        <v>4.207444534106289E-3</v>
      </c>
      <c r="AG218" s="18">
        <f t="shared" si="248"/>
        <v>1.5627255906841668E-3</v>
      </c>
      <c r="AH218" s="18">
        <f t="shared" si="249"/>
        <v>6.9709048552530507E-3</v>
      </c>
      <c r="AI218" s="18">
        <f t="shared" si="250"/>
        <v>7.7129720008718393E-3</v>
      </c>
      <c r="AJ218" s="18">
        <f t="shared" si="251"/>
        <v>4.2670168594686284E-3</v>
      </c>
      <c r="AK218" s="18">
        <f t="shared" si="252"/>
        <v>1.5737498573339752E-3</v>
      </c>
      <c r="AL218" s="18">
        <f t="shared" si="253"/>
        <v>2.1467747689610112E-5</v>
      </c>
      <c r="AM218" s="18">
        <f t="shared" si="254"/>
        <v>1.4998223870698317E-3</v>
      </c>
      <c r="AN218" s="18">
        <f t="shared" si="255"/>
        <v>1.6711883948242422E-3</v>
      </c>
      <c r="AO218" s="18">
        <f t="shared" si="256"/>
        <v>9.3106713003917555E-4</v>
      </c>
      <c r="AP218" s="18">
        <f t="shared" si="257"/>
        <v>3.4581618817849545E-4</v>
      </c>
      <c r="AQ218" s="18">
        <f t="shared" si="258"/>
        <v>9.6332073285579955E-5</v>
      </c>
      <c r="AR218" s="18">
        <f t="shared" si="259"/>
        <v>1.5534766510963468E-3</v>
      </c>
      <c r="AS218" s="18">
        <f t="shared" si="260"/>
        <v>1.7188474326808637E-3</v>
      </c>
      <c r="AT218" s="18">
        <f t="shared" si="261"/>
        <v>9.5091113688401468E-4</v>
      </c>
      <c r="AU218" s="18">
        <f t="shared" si="262"/>
        <v>3.5071252711077054E-4</v>
      </c>
      <c r="AV218" s="18">
        <f t="shared" si="263"/>
        <v>9.7011649065972827E-5</v>
      </c>
      <c r="AW218" s="18">
        <f t="shared" si="264"/>
        <v>7.3519434962434513E-7</v>
      </c>
      <c r="AX218" s="18">
        <f t="shared" si="265"/>
        <v>2.7658026033337309E-4</v>
      </c>
      <c r="AY218" s="18">
        <f t="shared" si="266"/>
        <v>3.0818163890033995E-4</v>
      </c>
      <c r="AZ218" s="18">
        <f t="shared" si="267"/>
        <v>1.716968565305805E-4</v>
      </c>
      <c r="BA218" s="18">
        <f t="shared" si="268"/>
        <v>6.3771505331884163E-5</v>
      </c>
      <c r="BB218" s="18">
        <f t="shared" si="269"/>
        <v>1.7764470071574386E-5</v>
      </c>
      <c r="BC218" s="18">
        <f t="shared" si="270"/>
        <v>3.9588389238299059E-6</v>
      </c>
      <c r="BD218" s="18">
        <f t="shared" si="271"/>
        <v>2.8849551046004006E-4</v>
      </c>
      <c r="BE218" s="18">
        <f t="shared" si="272"/>
        <v>3.1920645034750548E-4</v>
      </c>
      <c r="BF218" s="18">
        <f t="shared" si="273"/>
        <v>1.765933164453314E-4</v>
      </c>
      <c r="BG218" s="18">
        <f t="shared" si="274"/>
        <v>6.5130679281305312E-5</v>
      </c>
      <c r="BH218" s="18">
        <f t="shared" si="275"/>
        <v>1.8015993480240802E-5</v>
      </c>
      <c r="BI218" s="18">
        <f t="shared" si="276"/>
        <v>3.986766601075424E-6</v>
      </c>
      <c r="BJ218" s="19">
        <f t="shared" si="277"/>
        <v>0.35304551911651494</v>
      </c>
      <c r="BK218" s="19">
        <f t="shared" si="278"/>
        <v>0.28999424469874829</v>
      </c>
      <c r="BL218" s="19">
        <f t="shared" si="279"/>
        <v>0.33192824130199544</v>
      </c>
      <c r="BM218" s="19">
        <f t="shared" si="280"/>
        <v>0.38251896004162061</v>
      </c>
      <c r="BN218" s="19">
        <f t="shared" si="281"/>
        <v>0.61716599251132809</v>
      </c>
    </row>
    <row r="219" spans="1:66" x14ac:dyDescent="0.25">
      <c r="A219" t="s">
        <v>154</v>
      </c>
      <c r="B219" t="s">
        <v>164</v>
      </c>
      <c r="C219" t="s">
        <v>165</v>
      </c>
      <c r="D219" s="16">
        <v>44229</v>
      </c>
      <c r="E219" s="15">
        <f>VLOOKUP(A219,home!$A$2:$E$405,3,FALSE)</f>
        <v>1.3470319634703201</v>
      </c>
      <c r="F219" s="15">
        <f>VLOOKUP(B219,home!$B$2:$E$405,3,FALSE)</f>
        <v>0.74</v>
      </c>
      <c r="G219" s="15">
        <f>VLOOKUP(C219,away!$B$2:$E$405,4,FALSE)</f>
        <v>1.26</v>
      </c>
      <c r="H219" s="15">
        <f>VLOOKUP(A219,away!$A$2:$E$405,3,FALSE)</f>
        <v>1.04566210045662</v>
      </c>
      <c r="I219" s="15">
        <f>VLOOKUP(C219,away!$B$2:$E$405,3,FALSE)</f>
        <v>0.89</v>
      </c>
      <c r="J219" s="15">
        <f>VLOOKUP(B219,home!$B$2:$E$405,4,FALSE)</f>
        <v>1.65</v>
      </c>
      <c r="K219" s="17">
        <f t="shared" si="282"/>
        <v>1.2559726027397264</v>
      </c>
      <c r="L219" s="17">
        <f t="shared" si="283"/>
        <v>1.5355547945205466</v>
      </c>
      <c r="M219" s="18">
        <f t="shared" si="228"/>
        <v>6.1327470930757119E-2</v>
      </c>
      <c r="N219" s="18">
        <f t="shared" si="229"/>
        <v>7.7025623284347922E-2</v>
      </c>
      <c r="O219" s="18">
        <f t="shared" si="230"/>
        <v>9.417169202354353E-2</v>
      </c>
      <c r="P219" s="18">
        <f t="shared" si="231"/>
        <v>0.11827706513521388</v>
      </c>
      <c r="Q219" s="18">
        <f t="shared" si="232"/>
        <v>4.837103627704608E-2</v>
      </c>
      <c r="R219" s="18">
        <f t="shared" si="233"/>
        <v>7.2302896597432317E-2</v>
      </c>
      <c r="S219" s="18">
        <f t="shared" si="234"/>
        <v>5.7027723158495705E-2</v>
      </c>
      <c r="T219" s="18">
        <f t="shared" si="235"/>
        <v>7.4276376671145394E-2</v>
      </c>
      <c r="U219" s="18">
        <f t="shared" si="236"/>
        <v>9.0810457225098354E-2</v>
      </c>
      <c r="V219" s="18">
        <f t="shared" si="237"/>
        <v>1.2220500905786736E-2</v>
      </c>
      <c r="W219" s="18">
        <f t="shared" si="238"/>
        <v>2.0250898776699767E-2</v>
      </c>
      <c r="X219" s="18">
        <f t="shared" si="239"/>
        <v>3.1096364709911593E-2</v>
      </c>
      <c r="Y219" s="18">
        <f t="shared" si="240"/>
        <v>2.3875085961232143E-2</v>
      </c>
      <c r="Z219" s="18">
        <f t="shared" si="241"/>
        <v>3.7008353175970163E-2</v>
      </c>
      <c r="AA219" s="18">
        <f t="shared" si="242"/>
        <v>4.6481477661534258E-2</v>
      </c>
      <c r="AB219" s="18">
        <f t="shared" si="243"/>
        <v>2.9189731238872828E-2</v>
      </c>
      <c r="AC219" s="18">
        <f t="shared" si="244"/>
        <v>1.4730398951746265E-3</v>
      </c>
      <c r="AD219" s="18">
        <f t="shared" si="245"/>
        <v>6.3586435110975868E-3</v>
      </c>
      <c r="AE219" s="18">
        <f t="shared" si="246"/>
        <v>9.7640455301128606E-3</v>
      </c>
      <c r="AF219" s="18">
        <f t="shared" si="247"/>
        <v>7.496613463840859E-3</v>
      </c>
      <c r="AG219" s="18">
        <f t="shared" si="248"/>
        <v>3.8371535823560378E-3</v>
      </c>
      <c r="AH219" s="18">
        <f t="shared" si="249"/>
        <v>1.4207088539167674E-2</v>
      </c>
      <c r="AI219" s="18">
        <f t="shared" si="250"/>
        <v>1.784371396989216E-2</v>
      </c>
      <c r="AJ219" s="18">
        <f t="shared" si="251"/>
        <v>1.1205607938654339E-2</v>
      </c>
      <c r="AK219" s="18">
        <f t="shared" si="252"/>
        <v>4.6913121893308769E-3</v>
      </c>
      <c r="AL219" s="18">
        <f t="shared" si="253"/>
        <v>1.1363705888022137E-4</v>
      </c>
      <c r="AM219" s="18">
        <f t="shared" si="254"/>
        <v>1.5972564081054616E-3</v>
      </c>
      <c r="AN219" s="18">
        <f t="shared" si="255"/>
        <v>2.4526747355450079E-3</v>
      </c>
      <c r="AO219" s="18">
        <f t="shared" si="256"/>
        <v>1.8831082247827758E-3</v>
      </c>
      <c r="AP219" s="18">
        <f t="shared" si="257"/>
        <v>9.6387195438875546E-4</v>
      </c>
      <c r="AQ219" s="18">
        <f t="shared" si="258"/>
        <v>3.7001955021638588E-4</v>
      </c>
      <c r="AR219" s="18">
        <f t="shared" si="259"/>
        <v>4.3631525844993616E-3</v>
      </c>
      <c r="AS219" s="18">
        <f t="shared" si="260"/>
        <v>5.4800001077042262E-3</v>
      </c>
      <c r="AT219" s="18">
        <f t="shared" si="261"/>
        <v>3.4413649991436304E-3</v>
      </c>
      <c r="AU219" s="18">
        <f t="shared" si="262"/>
        <v>1.4407533849839407E-3</v>
      </c>
      <c r="AV219" s="18">
        <f t="shared" si="263"/>
        <v>4.5238669471108774E-4</v>
      </c>
      <c r="AW219" s="18">
        <f t="shared" si="264"/>
        <v>6.0878363367107581E-6</v>
      </c>
      <c r="AX219" s="18">
        <f t="shared" si="265"/>
        <v>3.3435171468848752E-4</v>
      </c>
      <c r="AY219" s="18">
        <f t="shared" si="266"/>
        <v>5.1341537854607277E-4</v>
      </c>
      <c r="AZ219" s="18">
        <f t="shared" si="267"/>
        <v>3.9418872305350185E-4</v>
      </c>
      <c r="BA219" s="18">
        <f t="shared" si="268"/>
        <v>2.0176612787691219E-4</v>
      </c>
      <c r="BB219" s="18">
        <f t="shared" si="269"/>
        <v>7.7455736258309578E-5</v>
      </c>
      <c r="BC219" s="18">
        <f t="shared" si="270"/>
        <v>2.378750543491322E-5</v>
      </c>
      <c r="BD219" s="18">
        <f t="shared" si="271"/>
        <v>1.1166433117254513E-3</v>
      </c>
      <c r="BE219" s="18">
        <f t="shared" si="272"/>
        <v>1.4024734065597225E-3</v>
      </c>
      <c r="BF219" s="18">
        <f t="shared" si="273"/>
        <v>8.8073408735503292E-4</v>
      </c>
      <c r="BG219" s="18">
        <f t="shared" si="274"/>
        <v>3.6872596133896609E-4</v>
      </c>
      <c r="BH219" s="18">
        <f t="shared" si="275"/>
        <v>1.1577742634015225E-4</v>
      </c>
      <c r="BI219" s="18">
        <f t="shared" si="276"/>
        <v>2.9082655099789594E-5</v>
      </c>
      <c r="BJ219" s="19">
        <f t="shared" si="277"/>
        <v>0.31116373782668694</v>
      </c>
      <c r="BK219" s="19">
        <f t="shared" si="278"/>
        <v>0.25095285246285437</v>
      </c>
      <c r="BL219" s="19">
        <f t="shared" si="279"/>
        <v>0.39999507200298767</v>
      </c>
      <c r="BM219" s="19">
        <f t="shared" si="280"/>
        <v>0.52713690367794885</v>
      </c>
      <c r="BN219" s="19">
        <f t="shared" si="281"/>
        <v>0.47147578424834086</v>
      </c>
    </row>
    <row r="220" spans="1:66" x14ac:dyDescent="0.25">
      <c r="A220" t="s">
        <v>154</v>
      </c>
      <c r="B220" t="s">
        <v>167</v>
      </c>
      <c r="C220" t="s">
        <v>157</v>
      </c>
      <c r="D220" s="16">
        <v>44229</v>
      </c>
      <c r="E220" s="15">
        <f>VLOOKUP(A220,home!$A$2:$E$405,3,FALSE)</f>
        <v>1.3470319634703201</v>
      </c>
      <c r="F220" s="15">
        <f>VLOOKUP(B220,home!$B$2:$E$405,3,FALSE)</f>
        <v>1.42</v>
      </c>
      <c r="G220" s="15">
        <f>VLOOKUP(C220,away!$B$2:$E$405,4,FALSE)</f>
        <v>0.61</v>
      </c>
      <c r="H220" s="15">
        <f>VLOOKUP(A220,away!$A$2:$E$405,3,FALSE)</f>
        <v>1.04566210045662</v>
      </c>
      <c r="I220" s="15">
        <f>VLOOKUP(C220,away!$B$2:$E$405,3,FALSE)</f>
        <v>0.88</v>
      </c>
      <c r="J220" s="15">
        <f>VLOOKUP(B220,home!$B$2:$E$405,4,FALSE)</f>
        <v>0.43</v>
      </c>
      <c r="K220" s="17">
        <f t="shared" si="282"/>
        <v>1.1667990867579912</v>
      </c>
      <c r="L220" s="17">
        <f t="shared" si="283"/>
        <v>0.39567853881278503</v>
      </c>
      <c r="M220" s="18">
        <f t="shared" si="228"/>
        <v>0.20961607713871183</v>
      </c>
      <c r="N220" s="18">
        <f t="shared" si="229"/>
        <v>0.24457984737524158</v>
      </c>
      <c r="O220" s="18">
        <f t="shared" si="230"/>
        <v>8.294058311391353E-2</v>
      </c>
      <c r="P220" s="18">
        <f t="shared" si="231"/>
        <v>9.6774996632489563E-2</v>
      </c>
      <c r="Q220" s="18">
        <f t="shared" si="232"/>
        <v>0.14268777127842042</v>
      </c>
      <c r="R220" s="18">
        <f t="shared" si="233"/>
        <v>1.640890436739683E-2</v>
      </c>
      <c r="S220" s="18">
        <f t="shared" si="234"/>
        <v>1.1169706185061473E-2</v>
      </c>
      <c r="T220" s="18">
        <f t="shared" si="235"/>
        <v>5.6458488845898262E-2</v>
      </c>
      <c r="U220" s="18">
        <f t="shared" si="236"/>
        <v>1.9145894630577833E-2</v>
      </c>
      <c r="V220" s="18">
        <f t="shared" si="237"/>
        <v>5.729778264680173E-4</v>
      </c>
      <c r="W220" s="18">
        <f t="shared" si="238"/>
        <v>5.5495987073064683E-2</v>
      </c>
      <c r="X220" s="18">
        <f t="shared" si="239"/>
        <v>2.195857107504344E-2</v>
      </c>
      <c r="Y220" s="18">
        <f t="shared" si="240"/>
        <v>4.3442676586949378E-3</v>
      </c>
      <c r="Z220" s="18">
        <f t="shared" si="241"/>
        <v>2.1642171012034349E-3</v>
      </c>
      <c r="AA220" s="18">
        <f t="shared" si="242"/>
        <v>2.5252065372301947E-3</v>
      </c>
      <c r="AB220" s="18">
        <f t="shared" si="243"/>
        <v>1.4732043407577507E-3</v>
      </c>
      <c r="AC220" s="18">
        <f t="shared" si="244"/>
        <v>1.6533180560334597E-5</v>
      </c>
      <c r="AD220" s="18">
        <f t="shared" si="245"/>
        <v>1.6188166758896293E-2</v>
      </c>
      <c r="AE220" s="18">
        <f t="shared" si="246"/>
        <v>6.405310169217783E-3</v>
      </c>
      <c r="AF220" s="18">
        <f t="shared" si="247"/>
        <v>1.2672218841993828E-3</v>
      </c>
      <c r="AG220" s="18">
        <f t="shared" si="248"/>
        <v>1.6713750116386535E-4</v>
      </c>
      <c r="AH220" s="18">
        <f t="shared" si="249"/>
        <v>2.1408356506945407E-4</v>
      </c>
      <c r="AI220" s="18">
        <f t="shared" si="250"/>
        <v>2.4979250821293396E-4</v>
      </c>
      <c r="AJ220" s="18">
        <f t="shared" si="251"/>
        <v>1.4572883523091972E-4</v>
      </c>
      <c r="AK220" s="18">
        <f t="shared" si="252"/>
        <v>5.6678757287247628E-5</v>
      </c>
      <c r="AL220" s="18">
        <f t="shared" si="253"/>
        <v>3.0531980464302571E-7</v>
      </c>
      <c r="AM220" s="18">
        <f t="shared" si="254"/>
        <v>3.777667638113253E-3</v>
      </c>
      <c r="AN220" s="18">
        <f t="shared" si="255"/>
        <v>1.4947420111689968E-3</v>
      </c>
      <c r="AO220" s="18">
        <f t="shared" si="256"/>
        <v>2.9571866744071613E-4</v>
      </c>
      <c r="AP220" s="18">
        <f t="shared" si="257"/>
        <v>3.9003176744202159E-5</v>
      </c>
      <c r="AQ220" s="18">
        <f t="shared" si="258"/>
        <v>3.8581799958006758E-6</v>
      </c>
      <c r="AR220" s="18">
        <f t="shared" si="259"/>
        <v>1.6941654442102672E-5</v>
      </c>
      <c r="AS220" s="18">
        <f t="shared" si="260"/>
        <v>1.9767506931214863E-5</v>
      </c>
      <c r="AT220" s="18">
        <f t="shared" si="261"/>
        <v>1.1532354517411884E-5</v>
      </c>
      <c r="AU220" s="18">
        <f t="shared" si="262"/>
        <v>4.4853135730285264E-6</v>
      </c>
      <c r="AV220" s="18">
        <f t="shared" si="263"/>
        <v>1.3083649452082272E-6</v>
      </c>
      <c r="AW220" s="18">
        <f t="shared" si="264"/>
        <v>3.9155344631170726E-9</v>
      </c>
      <c r="AX220" s="18">
        <f t="shared" si="265"/>
        <v>7.3462985837096024E-4</v>
      </c>
      <c r="AY220" s="18">
        <f t="shared" si="266"/>
        <v>2.9067726892846477E-4</v>
      </c>
      <c r="AZ220" s="18">
        <f t="shared" si="267"/>
        <v>5.750737851785295E-5</v>
      </c>
      <c r="BA220" s="18">
        <f t="shared" si="268"/>
        <v>7.5848118342992671E-6</v>
      </c>
      <c r="BB220" s="18">
        <f t="shared" si="269"/>
        <v>7.5028681594136316E-7</v>
      </c>
      <c r="BC220" s="18">
        <f t="shared" si="270"/>
        <v>5.9374478204435114E-8</v>
      </c>
      <c r="BD220" s="18">
        <f t="shared" si="271"/>
        <v>1.117241512453719E-6</v>
      </c>
      <c r="BE220" s="18">
        <f t="shared" si="272"/>
        <v>1.303596376419116E-6</v>
      </c>
      <c r="BF220" s="18">
        <f t="shared" si="273"/>
        <v>7.6051753075342567E-7</v>
      </c>
      <c r="BG220" s="18">
        <f t="shared" si="274"/>
        <v>2.9579038678217987E-7</v>
      </c>
      <c r="BH220" s="18">
        <f t="shared" si="275"/>
        <v>8.6281988292310131E-8</v>
      </c>
      <c r="BI220" s="18">
        <f t="shared" si="276"/>
        <v>2.013474902862623E-8</v>
      </c>
      <c r="BJ220" s="19">
        <f t="shared" si="277"/>
        <v>0.55625496827224918</v>
      </c>
      <c r="BK220" s="19">
        <f t="shared" si="278"/>
        <v>0.31844127355202434</v>
      </c>
      <c r="BL220" s="19">
        <f t="shared" si="279"/>
        <v>0.12321769541262939</v>
      </c>
      <c r="BM220" s="19">
        <f t="shared" si="280"/>
        <v>0.20677930107853881</v>
      </c>
      <c r="BN220" s="19">
        <f t="shared" si="281"/>
        <v>0.79300817990617378</v>
      </c>
    </row>
    <row r="221" spans="1:66" x14ac:dyDescent="0.25">
      <c r="A221" t="s">
        <v>154</v>
      </c>
      <c r="B221" t="s">
        <v>168</v>
      </c>
      <c r="C221" t="s">
        <v>171</v>
      </c>
      <c r="D221" s="16">
        <v>44229</v>
      </c>
      <c r="E221" s="15">
        <f>VLOOKUP(A221,home!$A$2:$E$405,3,FALSE)</f>
        <v>1.3470319634703201</v>
      </c>
      <c r="F221" s="15">
        <f>VLOOKUP(B221,home!$B$2:$E$405,3,FALSE)</f>
        <v>0.81</v>
      </c>
      <c r="G221" s="15">
        <f>VLOOKUP(C221,away!$B$2:$E$405,4,FALSE)</f>
        <v>1.19</v>
      </c>
      <c r="H221" s="15">
        <f>VLOOKUP(A221,away!$A$2:$E$405,3,FALSE)</f>
        <v>1.04566210045662</v>
      </c>
      <c r="I221" s="15">
        <f>VLOOKUP(C221,away!$B$2:$E$405,3,FALSE)</f>
        <v>0.74</v>
      </c>
      <c r="J221" s="15">
        <f>VLOOKUP(B221,home!$B$2:$E$405,4,FALSE)</f>
        <v>0.87</v>
      </c>
      <c r="K221" s="17">
        <f t="shared" si="282"/>
        <v>1.2984041095890415</v>
      </c>
      <c r="L221" s="17">
        <f t="shared" si="283"/>
        <v>0.67319726027397198</v>
      </c>
      <c r="M221" s="18">
        <f t="shared" si="228"/>
        <v>0.13923371292347414</v>
      </c>
      <c r="N221" s="18">
        <f t="shared" si="229"/>
        <v>0.18078162505317966</v>
      </c>
      <c r="O221" s="18">
        <f t="shared" si="230"/>
        <v>9.3731754077855514E-2</v>
      </c>
      <c r="P221" s="18">
        <f t="shared" si="231"/>
        <v>0.12170169469367699</v>
      </c>
      <c r="Q221" s="18">
        <f t="shared" si="232"/>
        <v>0.11736380245361686</v>
      </c>
      <c r="R221" s="18">
        <f t="shared" si="233"/>
        <v>3.1549980022943007E-2</v>
      </c>
      <c r="S221" s="18">
        <f t="shared" si="234"/>
        <v>2.6594317892415859E-2</v>
      </c>
      <c r="T221" s="18">
        <f t="shared" si="235"/>
        <v>7.9008990267110543E-2</v>
      </c>
      <c r="U221" s="18">
        <f t="shared" si="236"/>
        <v>4.096462371924136E-2</v>
      </c>
      <c r="V221" s="18">
        <f t="shared" si="237"/>
        <v>2.5828463274458358E-3</v>
      </c>
      <c r="W221" s="18">
        <f t="shared" si="238"/>
        <v>5.0795214474257513E-2</v>
      </c>
      <c r="X221" s="18">
        <f t="shared" si="239"/>
        <v>3.4195199219098964E-2</v>
      </c>
      <c r="Y221" s="18">
        <f t="shared" si="240"/>
        <v>1.1510057214410042E-2</v>
      </c>
      <c r="Z221" s="18">
        <f t="shared" si="241"/>
        <v>7.079786704381261E-3</v>
      </c>
      <c r="AA221" s="18">
        <f t="shared" si="242"/>
        <v>9.1924241519824867E-3</v>
      </c>
      <c r="AB221" s="18">
        <f t="shared" si="243"/>
        <v>5.9677406480098108E-3</v>
      </c>
      <c r="AC221" s="18">
        <f t="shared" si="244"/>
        <v>1.4110123214028283E-4</v>
      </c>
      <c r="AD221" s="18">
        <f t="shared" si="245"/>
        <v>1.6488178805208181E-2</v>
      </c>
      <c r="AE221" s="18">
        <f t="shared" si="246"/>
        <v>1.1099796798573518E-2</v>
      </c>
      <c r="AF221" s="18">
        <f t="shared" si="247"/>
        <v>3.7361763971987482E-3</v>
      </c>
      <c r="AG221" s="18">
        <f t="shared" si="248"/>
        <v>8.3839457149815903E-4</v>
      </c>
      <c r="AH221" s="18">
        <f t="shared" si="249"/>
        <v>1.1915232531783894E-3</v>
      </c>
      <c r="AI221" s="18">
        <f t="shared" si="250"/>
        <v>1.5470786885977248E-3</v>
      </c>
      <c r="AJ221" s="18">
        <f t="shared" si="251"/>
        <v>1.0043666635664555E-3</v>
      </c>
      <c r="AK221" s="18">
        <f t="shared" si="252"/>
        <v>4.346912678363067E-4</v>
      </c>
      <c r="AL221" s="18">
        <f t="shared" si="253"/>
        <v>4.9333623917008034E-6</v>
      </c>
      <c r="AM221" s="18">
        <f t="shared" si="254"/>
        <v>4.2816638240642437E-3</v>
      </c>
      <c r="AN221" s="18">
        <f t="shared" si="255"/>
        <v>2.8824043557742268E-3</v>
      </c>
      <c r="AO221" s="18">
        <f t="shared" si="256"/>
        <v>9.7021335765448615E-4</v>
      </c>
      <c r="AP221" s="18">
        <f t="shared" si="257"/>
        <v>2.1771499141807048E-4</v>
      </c>
      <c r="AQ221" s="18">
        <f t="shared" si="258"/>
        <v>3.6641283935804085E-5</v>
      </c>
      <c r="AR221" s="18">
        <f t="shared" si="259"/>
        <v>1.6042603791848443E-4</v>
      </c>
      <c r="AS221" s="18">
        <f t="shared" si="260"/>
        <v>2.0829782691844759E-4</v>
      </c>
      <c r="AT221" s="18">
        <f t="shared" si="261"/>
        <v>1.3522737724468964E-4</v>
      </c>
      <c r="AU221" s="18">
        <f t="shared" si="262"/>
        <v>5.8526594114484214E-5</v>
      </c>
      <c r="AV221" s="18">
        <f t="shared" si="263"/>
        <v>1.8997792579624027E-5</v>
      </c>
      <c r="AW221" s="18">
        <f t="shared" si="264"/>
        <v>1.1978232518418527E-7</v>
      </c>
      <c r="AX221" s="18">
        <f t="shared" si="265"/>
        <v>9.2655498417395696E-4</v>
      </c>
      <c r="AY221" s="18">
        <f t="shared" si="266"/>
        <v>6.2375427683910125E-4</v>
      </c>
      <c r="AZ221" s="18">
        <f t="shared" si="267"/>
        <v>2.0995483512612777E-4</v>
      </c>
      <c r="BA221" s="18">
        <f t="shared" si="268"/>
        <v>4.7113673262727579E-5</v>
      </c>
      <c r="BB221" s="18">
        <f t="shared" si="269"/>
        <v>7.9291989404778217E-6</v>
      </c>
      <c r="BC221" s="18">
        <f t="shared" si="270"/>
        <v>1.0675830005793906E-6</v>
      </c>
      <c r="BD221" s="18">
        <f t="shared" si="271"/>
        <v>1.7999728200555338E-5</v>
      </c>
      <c r="BE221" s="18">
        <f t="shared" si="272"/>
        <v>2.3370921067086813E-5</v>
      </c>
      <c r="BF221" s="18">
        <f t="shared" si="273"/>
        <v>1.5172449979193316E-5</v>
      </c>
      <c r="BG221" s="18">
        <f t="shared" si="274"/>
        <v>6.566657135172922E-6</v>
      </c>
      <c r="BH221" s="18">
        <f t="shared" si="275"/>
        <v>2.131543652642681E-6</v>
      </c>
      <c r="BI221" s="18">
        <f t="shared" si="276"/>
        <v>5.5352100767193826E-7</v>
      </c>
      <c r="BJ221" s="19">
        <f t="shared" si="277"/>
        <v>0.51602244761834182</v>
      </c>
      <c r="BK221" s="19">
        <f t="shared" si="278"/>
        <v>0.29088236070838386</v>
      </c>
      <c r="BL221" s="19">
        <f t="shared" si="279"/>
        <v>0.18623145294302909</v>
      </c>
      <c r="BM221" s="19">
        <f t="shared" si="280"/>
        <v>0.31522984425487627</v>
      </c>
      <c r="BN221" s="19">
        <f t="shared" si="281"/>
        <v>0.68436256922474614</v>
      </c>
    </row>
    <row r="222" spans="1:66" x14ac:dyDescent="0.25">
      <c r="A222" t="s">
        <v>154</v>
      </c>
      <c r="B222" t="s">
        <v>156</v>
      </c>
      <c r="C222" t="s">
        <v>169</v>
      </c>
      <c r="D222" s="16">
        <v>44229</v>
      </c>
      <c r="E222" s="15">
        <f>VLOOKUP(A222,home!$A$2:$E$405,3,FALSE)</f>
        <v>1.3470319634703201</v>
      </c>
      <c r="F222" s="15">
        <f>VLOOKUP(B222,home!$B$2:$E$405,3,FALSE)</f>
        <v>1.63</v>
      </c>
      <c r="G222" s="15">
        <f>VLOOKUP(C222,away!$B$2:$E$405,4,FALSE)</f>
        <v>1.08</v>
      </c>
      <c r="H222" s="15">
        <f>VLOOKUP(A222,away!$A$2:$E$405,3,FALSE)</f>
        <v>1.04566210045662</v>
      </c>
      <c r="I222" s="15">
        <f>VLOOKUP(C222,away!$B$2:$E$405,3,FALSE)</f>
        <v>0.81</v>
      </c>
      <c r="J222" s="15">
        <f>VLOOKUP(B222,home!$B$2:$E$405,4,FALSE)</f>
        <v>0.56999999999999995</v>
      </c>
      <c r="K222" s="17">
        <f t="shared" si="282"/>
        <v>2.3713150684931517</v>
      </c>
      <c r="L222" s="17">
        <f t="shared" si="283"/>
        <v>0.48278219178082149</v>
      </c>
      <c r="M222" s="18">
        <f t="shared" si="228"/>
        <v>5.7607802506380673E-2</v>
      </c>
      <c r="N222" s="18">
        <f t="shared" si="229"/>
        <v>0.13660625014615804</v>
      </c>
      <c r="O222" s="18">
        <f t="shared" si="230"/>
        <v>2.7812021157707166E-2</v>
      </c>
      <c r="P222" s="18">
        <f t="shared" si="231"/>
        <v>6.5951064856521344E-2</v>
      </c>
      <c r="Q222" s="18">
        <f t="shared" si="232"/>
        <v>0.16196822971096472</v>
      </c>
      <c r="R222" s="18">
        <f t="shared" si="233"/>
        <v>6.7135742661862223E-3</v>
      </c>
      <c r="S222" s="18">
        <f t="shared" si="234"/>
        <v>1.8875667732801159E-2</v>
      </c>
      <c r="T222" s="18">
        <f t="shared" si="235"/>
        <v>7.8195376938719127E-2</v>
      </c>
      <c r="U222" s="18">
        <f t="shared" si="236"/>
        <v>1.5919999820855242E-2</v>
      </c>
      <c r="V222" s="18">
        <f t="shared" si="237"/>
        <v>2.4010450990138289E-3</v>
      </c>
      <c r="W222" s="18">
        <f t="shared" si="238"/>
        <v>0.12802590124359028</v>
      </c>
      <c r="X222" s="18">
        <f t="shared" si="239"/>
        <v>6.1808625207095513E-2</v>
      </c>
      <c r="Y222" s="18">
        <f t="shared" si="240"/>
        <v>1.492005177422045E-2</v>
      </c>
      <c r="Z222" s="18">
        <f t="shared" si="241"/>
        <v>1.0803980329709018E-3</v>
      </c>
      <c r="AA222" s="18">
        <f t="shared" si="242"/>
        <v>2.5619641355542604E-3</v>
      </c>
      <c r="AB222" s="18">
        <f t="shared" si="243"/>
        <v>3.0376120797894258E-3</v>
      </c>
      <c r="AC222" s="18">
        <f t="shared" si="244"/>
        <v>1.7179908163368425E-4</v>
      </c>
      <c r="AD222" s="18">
        <f t="shared" si="245"/>
        <v>7.589743719408544E-2</v>
      </c>
      <c r="AE222" s="18">
        <f t="shared" si="246"/>
        <v>3.6641931079107813E-2</v>
      </c>
      <c r="AF222" s="18">
        <f t="shared" si="247"/>
        <v>8.8450358987267347E-3</v>
      </c>
      <c r="AG222" s="18">
        <f t="shared" si="248"/>
        <v>1.4234086058557808E-3</v>
      </c>
      <c r="AH222" s="18">
        <f t="shared" si="249"/>
        <v>1.30399232588345E-4</v>
      </c>
      <c r="AI222" s="18">
        <f t="shared" si="250"/>
        <v>3.0921766515668573E-4</v>
      </c>
      <c r="AJ222" s="18">
        <f t="shared" si="251"/>
        <v>3.6662625441515945E-4</v>
      </c>
      <c r="AK222" s="18">
        <f t="shared" si="252"/>
        <v>2.8979545386662384E-4</v>
      </c>
      <c r="AL222" s="18">
        <f t="shared" si="253"/>
        <v>7.867220676476217E-6</v>
      </c>
      <c r="AM222" s="18">
        <f t="shared" si="254"/>
        <v>3.5995347295669465E-2</v>
      </c>
      <c r="AN222" s="18">
        <f t="shared" si="255"/>
        <v>1.7377912661315168E-2</v>
      </c>
      <c r="AO222" s="18">
        <f t="shared" si="256"/>
        <v>4.1948733816027121E-3</v>
      </c>
      <c r="AP222" s="18">
        <f t="shared" si="257"/>
        <v>6.750700551377282E-4</v>
      </c>
      <c r="AQ222" s="18">
        <f t="shared" si="258"/>
        <v>8.1477950206248069E-5</v>
      </c>
      <c r="AR222" s="18">
        <f t="shared" si="259"/>
        <v>1.2590885463107667E-5</v>
      </c>
      <c r="AS222" s="18">
        <f t="shared" si="260"/>
        <v>2.9856956424338582E-5</v>
      </c>
      <c r="AT222" s="18">
        <f t="shared" si="261"/>
        <v>3.5400125334188754E-5</v>
      </c>
      <c r="AU222" s="18">
        <f t="shared" si="262"/>
        <v>2.7981616877169319E-5</v>
      </c>
      <c r="AV222" s="18">
        <f t="shared" si="263"/>
        <v>1.6588307435408472E-5</v>
      </c>
      <c r="AW222" s="18">
        <f t="shared" si="264"/>
        <v>2.5018388641277297E-7</v>
      </c>
      <c r="AX222" s="18">
        <f t="shared" si="265"/>
        <v>1.4226051572977535E-2</v>
      </c>
      <c r="AY222" s="18">
        <f t="shared" si="266"/>
        <v>6.8680843587890983E-3</v>
      </c>
      <c r="AZ222" s="18">
        <f t="shared" si="267"/>
        <v>1.6578944100358892E-3</v>
      </c>
      <c r="BA222" s="18">
        <f t="shared" si="268"/>
        <v>2.6680063233943297E-4</v>
      </c>
      <c r="BB222" s="18">
        <f t="shared" si="269"/>
        <v>3.2201648512335127E-5</v>
      </c>
      <c r="BC222" s="18">
        <f t="shared" si="270"/>
        <v>3.1092764895481563E-6</v>
      </c>
      <c r="BD222" s="18">
        <f t="shared" si="271"/>
        <v>1.0131092133900673E-6</v>
      </c>
      <c r="BE222" s="18">
        <f t="shared" si="272"/>
        <v>2.4024011437411107E-6</v>
      </c>
      <c r="BF222" s="18">
        <f t="shared" si="273"/>
        <v>2.8484250163592396E-6</v>
      </c>
      <c r="BG222" s="18">
        <f t="shared" si="274"/>
        <v>2.2515043875885057E-6</v>
      </c>
      <c r="BH222" s="18">
        <f t="shared" si="275"/>
        <v>1.3347565702667672E-6</v>
      </c>
      <c r="BI222" s="18">
        <f t="shared" si="276"/>
        <v>6.3302567356876438E-7</v>
      </c>
      <c r="BJ222" s="19">
        <f t="shared" si="277"/>
        <v>0.78571107104159921</v>
      </c>
      <c r="BK222" s="19">
        <f t="shared" si="278"/>
        <v>0.15188333085581623</v>
      </c>
      <c r="BL222" s="19">
        <f t="shared" si="279"/>
        <v>5.7274111179658256E-2</v>
      </c>
      <c r="BM222" s="19">
        <f t="shared" si="280"/>
        <v>0.53242213429122365</v>
      </c>
      <c r="BN222" s="19">
        <f t="shared" si="281"/>
        <v>0.45665894264391815</v>
      </c>
    </row>
    <row r="223" spans="1:66" x14ac:dyDescent="0.25">
      <c r="A223" t="s">
        <v>154</v>
      </c>
      <c r="B223" t="s">
        <v>162</v>
      </c>
      <c r="C223" t="s">
        <v>170</v>
      </c>
      <c r="D223" s="16">
        <v>44229</v>
      </c>
      <c r="E223" s="15">
        <f>VLOOKUP(A223,home!$A$2:$E$405,3,FALSE)</f>
        <v>1.3470319634703201</v>
      </c>
      <c r="F223" s="15">
        <f>VLOOKUP(B223,home!$B$2:$E$405,3,FALSE)</f>
        <v>0.52</v>
      </c>
      <c r="G223" s="15">
        <f>VLOOKUP(C223,away!$B$2:$E$405,4,FALSE)</f>
        <v>0.81</v>
      </c>
      <c r="H223" s="15">
        <f>VLOOKUP(A223,away!$A$2:$E$405,3,FALSE)</f>
        <v>1.04566210045662</v>
      </c>
      <c r="I223" s="15">
        <f>VLOOKUP(C223,away!$B$2:$E$405,3,FALSE)</f>
        <v>0.54</v>
      </c>
      <c r="J223" s="15">
        <f>VLOOKUP(B223,home!$B$2:$E$405,4,FALSE)</f>
        <v>0.86</v>
      </c>
      <c r="K223" s="17">
        <f t="shared" si="282"/>
        <v>0.56736986301369885</v>
      </c>
      <c r="L223" s="17">
        <f t="shared" si="283"/>
        <v>0.48560547945205434</v>
      </c>
      <c r="M223" s="18">
        <f t="shared" si="228"/>
        <v>0.34889811187123237</v>
      </c>
      <c r="N223" s="18">
        <f t="shared" si="229"/>
        <v>0.19795427393811926</v>
      </c>
      <c r="O223" s="18">
        <f t="shared" si="230"/>
        <v>0.16942683489514629</v>
      </c>
      <c r="P223" s="18">
        <f t="shared" si="231"/>
        <v>9.6127680105303703E-2</v>
      </c>
      <c r="Q223" s="18">
        <f t="shared" si="232"/>
        <v>5.6156644643623466E-2</v>
      </c>
      <c r="R223" s="18">
        <f t="shared" si="233"/>
        <v>4.1137299695650775E-2</v>
      </c>
      <c r="S223" s="18">
        <f t="shared" si="234"/>
        <v>6.6212244836094149E-3</v>
      </c>
      <c r="T223" s="18">
        <f t="shared" si="235"/>
        <v>2.7269974346585412E-2</v>
      </c>
      <c r="U223" s="18">
        <f t="shared" si="236"/>
        <v>2.3340064093074851E-2</v>
      </c>
      <c r="V223" s="18">
        <f t="shared" si="237"/>
        <v>2.0269621780034079E-4</v>
      </c>
      <c r="W223" s="18">
        <f t="shared" si="238"/>
        <v>1.0620529259587204E-2</v>
      </c>
      <c r="X223" s="18">
        <f t="shared" si="239"/>
        <v>5.1573872031364159E-3</v>
      </c>
      <c r="Y223" s="18">
        <f t="shared" si="240"/>
        <v>1.2522277427494742E-3</v>
      </c>
      <c r="Z223" s="18">
        <f t="shared" si="241"/>
        <v>6.6588327140231158E-3</v>
      </c>
      <c r="AA223" s="18">
        <f t="shared" si="242"/>
        <v>3.7780210047864311E-3</v>
      </c>
      <c r="AB223" s="18">
        <f t="shared" si="243"/>
        <v>1.0717676299742771E-3</v>
      </c>
      <c r="AC223" s="18">
        <f t="shared" si="244"/>
        <v>3.4904024485050324E-6</v>
      </c>
      <c r="AD223" s="18">
        <f t="shared" si="245"/>
        <v>1.5064420577862428E-3</v>
      </c>
      <c r="AE223" s="18">
        <f t="shared" si="246"/>
        <v>7.3153651773802777E-4</v>
      </c>
      <c r="AF223" s="18">
        <f t="shared" si="247"/>
        <v>1.7761907071643058E-4</v>
      </c>
      <c r="AG223" s="18">
        <f t="shared" si="248"/>
        <v>2.8750931331693546E-5</v>
      </c>
      <c r="AH223" s="18">
        <f t="shared" si="249"/>
        <v>8.0839141317105455E-4</v>
      </c>
      <c r="AI223" s="18">
        <f t="shared" si="250"/>
        <v>4.5865692535231159E-4</v>
      </c>
      <c r="AJ223" s="18">
        <f t="shared" si="251"/>
        <v>1.3011405845371265E-4</v>
      </c>
      <c r="AK223" s="18">
        <f t="shared" si="252"/>
        <v>2.4607598507013118E-5</v>
      </c>
      <c r="AL223" s="18">
        <f t="shared" si="253"/>
        <v>3.8466736114925455E-8</v>
      </c>
      <c r="AM223" s="18">
        <f t="shared" si="254"/>
        <v>1.7094196479285111E-4</v>
      </c>
      <c r="AN223" s="18">
        <f t="shared" si="255"/>
        <v>8.3010354771708653E-5</v>
      </c>
      <c r="AO223" s="18">
        <f t="shared" si="256"/>
        <v>2.015514156420035E-5</v>
      </c>
      <c r="AP223" s="18">
        <f t="shared" si="257"/>
        <v>3.262482394235847E-6</v>
      </c>
      <c r="AQ223" s="18">
        <f t="shared" si="258"/>
        <v>3.9606983181419602E-7</v>
      </c>
      <c r="AR223" s="18">
        <f t="shared" si="259"/>
        <v>7.8511859955570777E-5</v>
      </c>
      <c r="AS223" s="18">
        <f t="shared" si="260"/>
        <v>4.4545263227942896E-5</v>
      </c>
      <c r="AT223" s="18">
        <f t="shared" si="261"/>
        <v>1.2636819947773558E-5</v>
      </c>
      <c r="AU223" s="18">
        <f t="shared" si="262"/>
        <v>2.3899169342323538E-6</v>
      </c>
      <c r="AV223" s="18">
        <f t="shared" si="263"/>
        <v>3.3899171089738234E-7</v>
      </c>
      <c r="AW223" s="18">
        <f t="shared" si="264"/>
        <v>2.9439652517900878E-10</v>
      </c>
      <c r="AX223" s="18">
        <f t="shared" si="265"/>
        <v>1.6164553191302068E-5</v>
      </c>
      <c r="AY223" s="18">
        <f t="shared" si="266"/>
        <v>7.8495956025904753E-6</v>
      </c>
      <c r="AZ223" s="18">
        <f t="shared" si="267"/>
        <v>1.9059033180503426E-6</v>
      </c>
      <c r="BA223" s="18">
        <f t="shared" si="268"/>
        <v>3.0850569818369933E-7</v>
      </c>
      <c r="BB223" s="18">
        <f t="shared" si="269"/>
        <v>3.7453014370046509E-8</v>
      </c>
      <c r="BC223" s="18">
        <f t="shared" si="270"/>
        <v>3.6374778000182247E-9</v>
      </c>
      <c r="BD223" s="18">
        <f t="shared" si="271"/>
        <v>6.354298232732912E-6</v>
      </c>
      <c r="BE223" s="18">
        <f t="shared" si="272"/>
        <v>3.6052373178538604E-6</v>
      </c>
      <c r="BF223" s="18">
        <f t="shared" si="273"/>
        <v>1.0227515015813099E-6</v>
      </c>
      <c r="BG223" s="18">
        <f t="shared" si="274"/>
        <v>1.9342612644974753E-7</v>
      </c>
      <c r="BH223" s="18">
        <f t="shared" si="275"/>
        <v>2.7436038716765905E-8</v>
      </c>
      <c r="BI223" s="18">
        <f t="shared" si="276"/>
        <v>3.1132763056740031E-9</v>
      </c>
      <c r="BJ223" s="19">
        <f t="shared" si="277"/>
        <v>0.30115942137303081</v>
      </c>
      <c r="BK223" s="19">
        <f t="shared" si="278"/>
        <v>0.45186109114273304</v>
      </c>
      <c r="BL223" s="19">
        <f t="shared" si="279"/>
        <v>0.24032538642838677</v>
      </c>
      <c r="BM223" s="19">
        <f t="shared" si="280"/>
        <v>9.0296037207891741E-2</v>
      </c>
      <c r="BN223" s="19">
        <f t="shared" si="281"/>
        <v>0.90970084514907601</v>
      </c>
    </row>
    <row r="224" spans="1:66" x14ac:dyDescent="0.25">
      <c r="A224" t="s">
        <v>154</v>
      </c>
      <c r="B224" t="s">
        <v>174</v>
      </c>
      <c r="C224" t="s">
        <v>166</v>
      </c>
      <c r="D224" s="16">
        <v>44229</v>
      </c>
      <c r="E224" s="15">
        <f>VLOOKUP(A224,home!$A$2:$E$405,3,FALSE)</f>
        <v>1.3470319634703201</v>
      </c>
      <c r="F224" s="15">
        <f>VLOOKUP(B224,home!$B$2:$E$405,3,FALSE)</f>
        <v>1.1499999999999999</v>
      </c>
      <c r="G224" s="15">
        <f>VLOOKUP(C224,away!$B$2:$E$405,4,FALSE)</f>
        <v>1.48</v>
      </c>
      <c r="H224" s="15">
        <f>VLOOKUP(A224,away!$A$2:$E$405,3,FALSE)</f>
        <v>1.04566210045662</v>
      </c>
      <c r="I224" s="15">
        <f>VLOOKUP(C224,away!$B$2:$E$405,3,FALSE)</f>
        <v>0.81</v>
      </c>
      <c r="J224" s="15">
        <f>VLOOKUP(B224,home!$B$2:$E$405,4,FALSE)</f>
        <v>1.04</v>
      </c>
      <c r="K224" s="17">
        <f t="shared" si="282"/>
        <v>2.2926484018264848</v>
      </c>
      <c r="L224" s="17">
        <f t="shared" si="283"/>
        <v>0.88086575342465678</v>
      </c>
      <c r="M224" s="18">
        <f t="shared" si="228"/>
        <v>4.1856249793011314E-2</v>
      </c>
      <c r="N224" s="18">
        <f t="shared" si="229"/>
        <v>9.5961664194397514E-2</v>
      </c>
      <c r="O224" s="18">
        <f t="shared" si="230"/>
        <v>3.6869737009451543E-2</v>
      </c>
      <c r="P224" s="18">
        <f t="shared" si="231"/>
        <v>8.4529343630481882E-2</v>
      </c>
      <c r="Q224" s="18">
        <f t="shared" si="232"/>
        <v>0.11000317802594765</v>
      </c>
      <c r="R224" s="18">
        <f t="shared" si="233"/>
        <v>1.623864433469974E-2</v>
      </c>
      <c r="S224" s="18">
        <f t="shared" si="234"/>
        <v>4.2677079109659712E-2</v>
      </c>
      <c r="T224" s="18">
        <f t="shared" si="235"/>
        <v>9.6898032290933023E-2</v>
      </c>
      <c r="U224" s="18">
        <f t="shared" si="236"/>
        <v>3.722950198177806E-2</v>
      </c>
      <c r="V224" s="18">
        <f t="shared" si="237"/>
        <v>9.5763356807736146E-3</v>
      </c>
      <c r="W224" s="18">
        <f t="shared" si="238"/>
        <v>8.4066203432341072E-2</v>
      </c>
      <c r="X224" s="18">
        <f t="shared" si="239"/>
        <v>7.4051039623979589E-2</v>
      </c>
      <c r="Y224" s="18">
        <f t="shared" si="240"/>
        <v>3.2614512405127943E-2</v>
      </c>
      <c r="Z224" s="18">
        <f t="shared" si="241"/>
        <v>4.7680218921601087E-3</v>
      </c>
      <c r="AA224" s="18">
        <f t="shared" si="242"/>
        <v>1.0931397770934563E-2</v>
      </c>
      <c r="AB224" s="18">
        <f t="shared" si="243"/>
        <v>1.2530925814631364E-2</v>
      </c>
      <c r="AC224" s="18">
        <f t="shared" si="244"/>
        <v>1.2087223734269482E-3</v>
      </c>
      <c r="AD224" s="18">
        <f t="shared" si="245"/>
        <v>4.818356173669424E-2</v>
      </c>
      <c r="AE224" s="18">
        <f t="shared" si="246"/>
        <v>4.2443249411876639E-2</v>
      </c>
      <c r="AF224" s="18">
        <f t="shared" si="247"/>
        <v>1.8693402435491665E-2</v>
      </c>
      <c r="AG224" s="18">
        <f t="shared" si="248"/>
        <v>5.4887926734698937E-3</v>
      </c>
      <c r="AH224" s="18">
        <f t="shared" si="249"/>
        <v>1.0499967990957176E-3</v>
      </c>
      <c r="AI224" s="18">
        <f t="shared" si="250"/>
        <v>2.4072734833697216E-3</v>
      </c>
      <c r="AJ224" s="18">
        <f t="shared" si="251"/>
        <v>2.7595158522034338E-3</v>
      </c>
      <c r="AK224" s="18">
        <f t="shared" si="252"/>
        <v>2.108866536123018E-3</v>
      </c>
      <c r="AL224" s="18">
        <f t="shared" si="253"/>
        <v>9.7641340886987714E-5</v>
      </c>
      <c r="AM224" s="18">
        <f t="shared" si="254"/>
        <v>2.2093593161987952E-2</v>
      </c>
      <c r="AN224" s="18">
        <f t="shared" si="255"/>
        <v>1.9461489586492364E-2</v>
      </c>
      <c r="AO224" s="18">
        <f t="shared" si="256"/>
        <v>8.5714798436858537E-3</v>
      </c>
      <c r="AP224" s="18">
        <f t="shared" si="257"/>
        <v>2.5167743501575334E-3</v>
      </c>
      <c r="AQ224" s="18">
        <f t="shared" si="258"/>
        <v>5.542350835378415E-4</v>
      </c>
      <c r="AR224" s="18">
        <f t="shared" si="259"/>
        <v>1.8498124430578553E-4</v>
      </c>
      <c r="AS224" s="18">
        <f t="shared" si="260"/>
        <v>4.2409695412553373E-4</v>
      </c>
      <c r="AT224" s="18">
        <f t="shared" si="261"/>
        <v>4.8615260204769252E-4</v>
      </c>
      <c r="AU224" s="18">
        <f t="shared" si="262"/>
        <v>3.7152566204280983E-4</v>
      </c>
      <c r="AV224" s="18">
        <f t="shared" si="263"/>
        <v>2.1294442882999372E-4</v>
      </c>
      <c r="AW224" s="18">
        <f t="shared" si="264"/>
        <v>5.4774499342610585E-6</v>
      </c>
      <c r="AX224" s="18">
        <f t="shared" si="265"/>
        <v>8.4421401755726995E-3</v>
      </c>
      <c r="AY224" s="18">
        <f t="shared" si="266"/>
        <v>7.4363921662724099E-3</v>
      </c>
      <c r="AZ224" s="18">
        <f t="shared" si="267"/>
        <v>3.2752315941523805E-3</v>
      </c>
      <c r="BA224" s="18">
        <f t="shared" si="268"/>
        <v>9.6167978194109229E-4</v>
      </c>
      <c r="BB224" s="18">
        <f t="shared" si="269"/>
        <v>2.1177769641819992E-4</v>
      </c>
      <c r="BC224" s="18">
        <f t="shared" si="270"/>
        <v>3.7309544022791196E-5</v>
      </c>
      <c r="BD224" s="18">
        <f t="shared" si="271"/>
        <v>2.7157273855807698E-5</v>
      </c>
      <c r="BE224" s="18">
        <f t="shared" si="272"/>
        <v>6.2262080503481696E-5</v>
      </c>
      <c r="BF224" s="18">
        <f t="shared" si="273"/>
        <v>7.1372529680349624E-5</v>
      </c>
      <c r="BG224" s="18">
        <f t="shared" si="274"/>
        <v>5.4544038701988986E-5</v>
      </c>
      <c r="BH224" s="18">
        <f t="shared" si="275"/>
        <v>3.1262575789819252E-5</v>
      </c>
      <c r="BI224" s="18">
        <f t="shared" si="276"/>
        <v>1.4334818884301688E-5</v>
      </c>
      <c r="BJ224" s="19">
        <f t="shared" si="277"/>
        <v>0.68196573921450032</v>
      </c>
      <c r="BK224" s="19">
        <f t="shared" si="278"/>
        <v>0.18738176409451288</v>
      </c>
      <c r="BL224" s="19">
        <f t="shared" si="279"/>
        <v>0.12406649379105474</v>
      </c>
      <c r="BM224" s="19">
        <f t="shared" si="280"/>
        <v>0.6052922872879003</v>
      </c>
      <c r="BN224" s="19">
        <f t="shared" si="281"/>
        <v>0.38545881698798967</v>
      </c>
    </row>
    <row r="225" spans="1:66" x14ac:dyDescent="0.25">
      <c r="A225" t="s">
        <v>154</v>
      </c>
      <c r="B225" t="s">
        <v>172</v>
      </c>
      <c r="C225" t="s">
        <v>161</v>
      </c>
      <c r="D225" s="16">
        <v>44229</v>
      </c>
      <c r="E225" s="15">
        <f>VLOOKUP(A225,home!$A$2:$E$405,3,FALSE)</f>
        <v>1.3470319634703201</v>
      </c>
      <c r="F225" s="15">
        <f>VLOOKUP(B225,home!$B$2:$E$405,3,FALSE)</f>
        <v>0.59</v>
      </c>
      <c r="G225" s="15">
        <f>VLOOKUP(C225,away!$B$2:$E$405,4,FALSE)</f>
        <v>0.88</v>
      </c>
      <c r="H225" s="15">
        <f>VLOOKUP(A225,away!$A$2:$E$405,3,FALSE)</f>
        <v>1.04566210045662</v>
      </c>
      <c r="I225" s="15">
        <f>VLOOKUP(C225,away!$B$2:$E$405,3,FALSE)</f>
        <v>0.94</v>
      </c>
      <c r="J225" s="15">
        <f>VLOOKUP(B225,home!$B$2:$E$405,4,FALSE)</f>
        <v>1.24</v>
      </c>
      <c r="K225" s="17">
        <f t="shared" si="282"/>
        <v>0.69937899543379012</v>
      </c>
      <c r="L225" s="17">
        <f t="shared" si="283"/>
        <v>1.2188237442922361</v>
      </c>
      <c r="M225" s="18">
        <f t="shared" si="228"/>
        <v>0.14687068992202665</v>
      </c>
      <c r="N225" s="18">
        <f t="shared" si="229"/>
        <v>0.10271827557633469</v>
      </c>
      <c r="O225" s="18">
        <f t="shared" si="230"/>
        <v>0.1790094842175485</v>
      </c>
      <c r="P225" s="18">
        <f t="shared" si="231"/>
        <v>0.12519547324518998</v>
      </c>
      <c r="Q225" s="18">
        <f t="shared" si="232"/>
        <v>3.5919502192634081E-2</v>
      </c>
      <c r="R225" s="18">
        <f t="shared" si="233"/>
        <v>0.10909050490892722</v>
      </c>
      <c r="S225" s="18">
        <f t="shared" si="234"/>
        <v>2.6679772746707197E-2</v>
      </c>
      <c r="T225" s="18">
        <f t="shared" si="235"/>
        <v>4.3779542155539454E-2</v>
      </c>
      <c r="U225" s="18">
        <f t="shared" si="236"/>
        <v>7.6295607734570475E-2</v>
      </c>
      <c r="V225" s="18">
        <f t="shared" si="237"/>
        <v>2.5269293968512396E-3</v>
      </c>
      <c r="W225" s="18">
        <f t="shared" si="238"/>
        <v>8.3737817866554164E-3</v>
      </c>
      <c r="X225" s="18">
        <f t="shared" si="239"/>
        <v>1.0206164071097484E-2</v>
      </c>
      <c r="Y225" s="18">
        <f t="shared" si="240"/>
        <v>6.2197575539979641E-3</v>
      </c>
      <c r="Z225" s="18">
        <f t="shared" si="241"/>
        <v>4.4320699219943076E-2</v>
      </c>
      <c r="AA225" s="18">
        <f t="shared" si="242"/>
        <v>3.0996966097366956E-2</v>
      </c>
      <c r="AB225" s="18">
        <f t="shared" si="243"/>
        <v>1.0839313505335875E-2</v>
      </c>
      <c r="AC225" s="18">
        <f t="shared" si="244"/>
        <v>1.3462527898858186E-4</v>
      </c>
      <c r="AD225" s="18">
        <f t="shared" si="245"/>
        <v>1.4641117734832084E-3</v>
      </c>
      <c r="AE225" s="18">
        <f t="shared" si="246"/>
        <v>1.7844941938191501E-3</v>
      </c>
      <c r="AF225" s="18">
        <f t="shared" si="247"/>
        <v>1.0874919474892061E-3</v>
      </c>
      <c r="AG225" s="18">
        <f t="shared" si="248"/>
        <v>4.4182033577548331E-4</v>
      </c>
      <c r="AH225" s="18">
        <f t="shared" si="249"/>
        <v>1.3504780143225249E-2</v>
      </c>
      <c r="AI225" s="18">
        <f t="shared" si="250"/>
        <v>9.4449595701230713E-3</v>
      </c>
      <c r="AJ225" s="18">
        <f t="shared" si="251"/>
        <v>3.3028031680327175E-3</v>
      </c>
      <c r="AK225" s="18">
        <f t="shared" si="252"/>
        <v>7.6997038725808717E-4</v>
      </c>
      <c r="AL225" s="18">
        <f t="shared" si="253"/>
        <v>4.590289736553763E-6</v>
      </c>
      <c r="AM225" s="18">
        <f t="shared" si="254"/>
        <v>2.0479380426829429E-4</v>
      </c>
      <c r="AN225" s="18">
        <f t="shared" si="255"/>
        <v>2.4960755132613372E-4</v>
      </c>
      <c r="AO225" s="18">
        <f t="shared" si="256"/>
        <v>1.5211380515546742E-4</v>
      </c>
      <c r="AP225" s="18">
        <f t="shared" si="257"/>
        <v>6.1799972519375478E-5</v>
      </c>
      <c r="AQ225" s="18">
        <f t="shared" si="258"/>
        <v>1.8830818475805625E-5</v>
      </c>
      <c r="AR225" s="18">
        <f t="shared" si="259"/>
        <v>3.2919893400018452E-3</v>
      </c>
      <c r="AS225" s="18">
        <f t="shared" si="260"/>
        <v>2.3023481975892363E-3</v>
      </c>
      <c r="AT225" s="18">
        <f t="shared" si="261"/>
        <v>8.051069847843787E-4</v>
      </c>
      <c r="AU225" s="18">
        <f t="shared" si="262"/>
        <v>1.8769163807840885E-4</v>
      </c>
      <c r="AV225" s="18">
        <f t="shared" si="263"/>
        <v>3.2816897322650021E-5</v>
      </c>
      <c r="AW225" s="18">
        <f t="shared" si="264"/>
        <v>1.0869037552797191E-7</v>
      </c>
      <c r="AX225" s="18">
        <f t="shared" si="265"/>
        <v>2.3871414183370637E-5</v>
      </c>
      <c r="AY225" s="18">
        <f t="shared" si="266"/>
        <v>2.9095046416526589E-5</v>
      </c>
      <c r="AZ225" s="18">
        <f t="shared" si="267"/>
        <v>1.7730866706873674E-5</v>
      </c>
      <c r="BA225" s="18">
        <f t="shared" si="268"/>
        <v>7.2036004497394405E-6</v>
      </c>
      <c r="BB225" s="18">
        <f t="shared" si="269"/>
        <v>2.1949798181341645E-6</v>
      </c>
      <c r="BC225" s="18">
        <f t="shared" si="270"/>
        <v>5.3505870411683442E-7</v>
      </c>
      <c r="BD225" s="18">
        <f t="shared" si="271"/>
        <v>6.6872579559186236E-4</v>
      </c>
      <c r="BE225" s="18">
        <f t="shared" si="272"/>
        <v>4.6769277514169879E-4</v>
      </c>
      <c r="BF225" s="18">
        <f t="shared" si="273"/>
        <v>1.6354725162512137E-4</v>
      </c>
      <c r="BG225" s="18">
        <f t="shared" si="274"/>
        <v>3.8127170849178232E-5</v>
      </c>
      <c r="BH225" s="18">
        <f t="shared" si="275"/>
        <v>6.6663356118076905E-6</v>
      </c>
      <c r="BI225" s="18">
        <f t="shared" si="276"/>
        <v>9.3245902068211284E-7</v>
      </c>
      <c r="BJ225" s="19">
        <f t="shared" si="277"/>
        <v>0.2127627185048499</v>
      </c>
      <c r="BK225" s="19">
        <f t="shared" si="278"/>
        <v>0.30144117592591674</v>
      </c>
      <c r="BL225" s="19">
        <f t="shared" si="279"/>
        <v>0.44122003457800496</v>
      </c>
      <c r="BM225" s="19">
        <f t="shared" si="280"/>
        <v>0.30091171181001258</v>
      </c>
      <c r="BN225" s="19">
        <f t="shared" si="281"/>
        <v>0.69880393006266117</v>
      </c>
    </row>
    <row r="226" spans="1:66" x14ac:dyDescent="0.25">
      <c r="A226" t="s">
        <v>154</v>
      </c>
      <c r="B226" t="s">
        <v>158</v>
      </c>
      <c r="C226" t="s">
        <v>159</v>
      </c>
      <c r="D226" s="16">
        <v>44229</v>
      </c>
      <c r="E226" s="15">
        <f>VLOOKUP(A226,home!$A$2:$E$405,3,FALSE)</f>
        <v>1.3470319634703201</v>
      </c>
      <c r="F226" s="15">
        <f>VLOOKUP(B226,home!$B$2:$E$405,3,FALSE)</f>
        <v>1.1499999999999999</v>
      </c>
      <c r="G226" s="15">
        <f>VLOOKUP(C226,away!$B$2:$E$405,4,FALSE)</f>
        <v>1.1499999999999999</v>
      </c>
      <c r="H226" s="15">
        <f>VLOOKUP(A226,away!$A$2:$E$405,3,FALSE)</f>
        <v>1.04566210045662</v>
      </c>
      <c r="I226" s="15">
        <f>VLOOKUP(C226,away!$B$2:$E$405,3,FALSE)</f>
        <v>0.61</v>
      </c>
      <c r="J226" s="15">
        <f>VLOOKUP(B226,home!$B$2:$E$405,4,FALSE)</f>
        <v>1.22</v>
      </c>
      <c r="K226" s="17">
        <f t="shared" si="282"/>
        <v>1.7814497716894981</v>
      </c>
      <c r="L226" s="17">
        <f t="shared" si="283"/>
        <v>0.77818173515981648</v>
      </c>
      <c r="M226" s="18">
        <f t="shared" si="228"/>
        <v>7.7333231959810567E-2</v>
      </c>
      <c r="N226" s="18">
        <f t="shared" si="229"/>
        <v>0.13776526841881551</v>
      </c>
      <c r="O226" s="18">
        <f t="shared" si="230"/>
        <v>6.0179308632001959E-2</v>
      </c>
      <c r="P226" s="18">
        <f t="shared" si="231"/>
        <v>0.10720641562291172</v>
      </c>
      <c r="Q226" s="18">
        <f t="shared" si="232"/>
        <v>0.1227109529857207</v>
      </c>
      <c r="R226" s="18">
        <f t="shared" si="233"/>
        <v>2.3415219405984702E-2</v>
      </c>
      <c r="S226" s="18">
        <f t="shared" si="234"/>
        <v>3.7154840355972135E-2</v>
      </c>
      <c r="T226" s="18">
        <f t="shared" si="235"/>
        <v>9.549142231754279E-2</v>
      </c>
      <c r="U226" s="18">
        <f t="shared" si="236"/>
        <v>4.1713037264850948E-2</v>
      </c>
      <c r="V226" s="18">
        <f t="shared" si="237"/>
        <v>5.7230495389317786E-3</v>
      </c>
      <c r="W226" s="18">
        <f t="shared" si="238"/>
        <v>7.2867799726737639E-2</v>
      </c>
      <c r="X226" s="18">
        <f t="shared" si="239"/>
        <v>5.6704390828630699E-2</v>
      </c>
      <c r="Y226" s="18">
        <f t="shared" si="240"/>
        <v>2.206316062310211E-2</v>
      </c>
      <c r="Z226" s="18">
        <f t="shared" si="241"/>
        <v>6.073765355498994E-3</v>
      </c>
      <c r="AA226" s="18">
        <f t="shared" si="242"/>
        <v>1.0820107905849264E-2</v>
      </c>
      <c r="AB226" s="18">
        <f t="shared" si="243"/>
        <v>9.6377393792654552E-3</v>
      </c>
      <c r="AC226" s="18">
        <f t="shared" si="244"/>
        <v>4.9586349551193685E-4</v>
      </c>
      <c r="AD226" s="18">
        <f t="shared" si="245"/>
        <v>3.2452581296678204E-2</v>
      </c>
      <c r="AE226" s="18">
        <f t="shared" si="246"/>
        <v>2.5254006023864052E-2</v>
      </c>
      <c r="AF226" s="18">
        <f t="shared" si="247"/>
        <v>9.8261031136934931E-3</v>
      </c>
      <c r="AG226" s="18">
        <f t="shared" si="248"/>
        <v>2.5488313236244255E-3</v>
      </c>
      <c r="AH226" s="18">
        <f t="shared" si="249"/>
        <v>1.1816233158239466E-3</v>
      </c>
      <c r="AI226" s="18">
        <f t="shared" si="250"/>
        <v>2.105002586197557E-3</v>
      </c>
      <c r="AJ226" s="18">
        <f t="shared" si="251"/>
        <v>1.8749781882937211E-3</v>
      </c>
      <c r="AK226" s="18">
        <f t="shared" si="252"/>
        <v>1.1133931551528798E-3</v>
      </c>
      <c r="AL226" s="18">
        <f t="shared" si="253"/>
        <v>2.7496457419345506E-5</v>
      </c>
      <c r="AM226" s="18">
        <f t="shared" si="254"/>
        <v>1.1562528708340446E-2</v>
      </c>
      <c r="AN226" s="18">
        <f t="shared" si="255"/>
        <v>8.9977486530915599E-3</v>
      </c>
      <c r="AO226" s="18">
        <f t="shared" si="256"/>
        <v>3.5009418296973456E-3</v>
      </c>
      <c r="AP226" s="18">
        <f t="shared" si="257"/>
        <v>9.0812299590915433E-4</v>
      </c>
      <c r="AQ226" s="18">
        <f t="shared" si="258"/>
        <v>1.7667118217377914E-4</v>
      </c>
      <c r="AR226" s="18">
        <f t="shared" si="259"/>
        <v>1.8390353644263496E-4</v>
      </c>
      <c r="AS226" s="18">
        <f t="shared" si="260"/>
        <v>3.2761491300862335E-4</v>
      </c>
      <c r="AT226" s="18">
        <f t="shared" si="261"/>
        <v>2.9181475599064351E-4</v>
      </c>
      <c r="AU226" s="18">
        <f t="shared" si="262"/>
        <v>1.7328444347838621E-4</v>
      </c>
      <c r="AV226" s="18">
        <f t="shared" si="263"/>
        <v>7.7174383067978193E-5</v>
      </c>
      <c r="AW226" s="18">
        <f t="shared" si="264"/>
        <v>1.0588363888014164E-6</v>
      </c>
      <c r="AX226" s="18">
        <f t="shared" si="265"/>
        <v>3.43301068793773E-3</v>
      </c>
      <c r="AY226" s="18">
        <f t="shared" si="266"/>
        <v>2.6715062139615778E-3</v>
      </c>
      <c r="AZ226" s="18">
        <f t="shared" si="267"/>
        <v>1.0394586705354263E-3</v>
      </c>
      <c r="BA226" s="18">
        <f t="shared" si="268"/>
        <v>2.6962925062139133E-4</v>
      </c>
      <c r="BB226" s="18">
        <f t="shared" si="269"/>
        <v>5.2455139524598823E-5</v>
      </c>
      <c r="BC226" s="18">
        <f t="shared" si="270"/>
        <v>8.1639262986605199E-6</v>
      </c>
      <c r="BD226" s="18">
        <f t="shared" si="271"/>
        <v>2.3851728848492694E-5</v>
      </c>
      <c r="BE226" s="18">
        <f t="shared" si="272"/>
        <v>4.2490656911547119E-5</v>
      </c>
      <c r="BF226" s="18">
        <f t="shared" si="273"/>
        <v>3.7847485527006212E-5</v>
      </c>
      <c r="BG226" s="18">
        <f t="shared" si="274"/>
        <v>2.2474464817035609E-5</v>
      </c>
      <c r="BH226" s="18">
        <f t="shared" si="275"/>
        <v>1.0009282554287934E-5</v>
      </c>
      <c r="BI226" s="18">
        <f t="shared" si="276"/>
        <v>3.5662068242223809E-6</v>
      </c>
      <c r="BJ226" s="19">
        <f t="shared" si="277"/>
        <v>0.61030475391650119</v>
      </c>
      <c r="BK226" s="19">
        <f t="shared" si="278"/>
        <v>0.23061240364451907</v>
      </c>
      <c r="BL226" s="19">
        <f t="shared" si="279"/>
        <v>0.15323444169089129</v>
      </c>
      <c r="BM226" s="19">
        <f t="shared" si="280"/>
        <v>0.46894452020459271</v>
      </c>
      <c r="BN226" s="19">
        <f t="shared" si="281"/>
        <v>0.52861039702524515</v>
      </c>
    </row>
    <row r="227" spans="1:66" x14ac:dyDescent="0.25">
      <c r="A227" t="s">
        <v>27</v>
      </c>
      <c r="B227" t="s">
        <v>190</v>
      </c>
      <c r="C227" t="s">
        <v>31</v>
      </c>
      <c r="D227" s="16">
        <v>44229</v>
      </c>
      <c r="E227" s="15">
        <f>VLOOKUP(A227,home!$A$2:$E$405,3,FALSE)</f>
        <v>1.31658291457286</v>
      </c>
      <c r="F227" s="15">
        <f>VLOOKUP(B227,home!$B$2:$E$405,3,FALSE)</f>
        <v>0.84</v>
      </c>
      <c r="G227" s="15">
        <f>VLOOKUP(C227,away!$B$2:$E$405,4,FALSE)</f>
        <v>0.84</v>
      </c>
      <c r="H227" s="15">
        <f>VLOOKUP(A227,away!$A$2:$E$405,3,FALSE)</f>
        <v>1.0703517587939699</v>
      </c>
      <c r="I227" s="15">
        <f>VLOOKUP(C227,away!$B$2:$E$405,3,FALSE)</f>
        <v>0.93</v>
      </c>
      <c r="J227" s="15">
        <f>VLOOKUP(B227,home!$B$2:$E$405,4,FALSE)</f>
        <v>0.93</v>
      </c>
      <c r="K227" s="17">
        <f t="shared" si="282"/>
        <v>0.92898090452261006</v>
      </c>
      <c r="L227" s="17">
        <f t="shared" si="283"/>
        <v>0.92574723618090471</v>
      </c>
      <c r="M227" s="18">
        <f t="shared" si="228"/>
        <v>0.15649548164392846</v>
      </c>
      <c r="N227" s="18">
        <f t="shared" si="229"/>
        <v>0.14538131409127819</v>
      </c>
      <c r="O227" s="18">
        <f t="shared" si="230"/>
        <v>0.14487525960666628</v>
      </c>
      <c r="P227" s="18">
        <f t="shared" si="231"/>
        <v>0.13458634971234881</v>
      </c>
      <c r="Q227" s="18">
        <f t="shared" si="232"/>
        <v>6.7528232332600635E-2</v>
      </c>
      <c r="R227" s="18">
        <f t="shared" si="233"/>
        <v>6.7058935585931179E-2</v>
      </c>
      <c r="S227" s="18">
        <f t="shared" si="234"/>
        <v>2.8936115820436197E-2</v>
      </c>
      <c r="T227" s="18">
        <f t="shared" si="235"/>
        <v>6.2514074446087045E-2</v>
      </c>
      <c r="U227" s="18">
        <f t="shared" si="236"/>
        <v>6.2296470636941791E-2</v>
      </c>
      <c r="V227" s="18">
        <f t="shared" si="237"/>
        <v>2.7650114610459084E-3</v>
      </c>
      <c r="W227" s="18">
        <f t="shared" si="238"/>
        <v>2.0910812784384104E-2</v>
      </c>
      <c r="X227" s="18">
        <f t="shared" si="239"/>
        <v>1.9358127141439911E-2</v>
      </c>
      <c r="Y227" s="18">
        <f t="shared" si="240"/>
        <v>8.9603663494132769E-3</v>
      </c>
      <c r="Z227" s="18">
        <f t="shared" si="241"/>
        <v>2.069320809330304E-2</v>
      </c>
      <c r="AA227" s="18">
        <f t="shared" si="242"/>
        <v>1.9223595171991254E-2</v>
      </c>
      <c r="AB227" s="18">
        <f t="shared" si="243"/>
        <v>8.9291764155264557E-3</v>
      </c>
      <c r="AC227" s="18">
        <f t="shared" si="244"/>
        <v>1.4861962608514974E-4</v>
      </c>
      <c r="AD227" s="18">
        <f t="shared" si="245"/>
        <v>4.8564364436850249E-3</v>
      </c>
      <c r="AE227" s="18">
        <f t="shared" si="246"/>
        <v>4.4958326154296334E-3</v>
      </c>
      <c r="AF227" s="18">
        <f t="shared" si="247"/>
        <v>2.0810023090329756E-3</v>
      </c>
      <c r="AG227" s="18">
        <f t="shared" si="248"/>
        <v>6.4216071202445276E-4</v>
      </c>
      <c r="AH227" s="18">
        <f t="shared" si="249"/>
        <v>4.7891700500229039E-3</v>
      </c>
      <c r="AI227" s="18">
        <f t="shared" si="250"/>
        <v>4.4490475249828708E-3</v>
      </c>
      <c r="AJ227" s="18">
        <f t="shared" si="251"/>
        <v>2.0665400970113334E-3</v>
      </c>
      <c r="AK227" s="18">
        <f t="shared" si="252"/>
        <v>6.3992542951794374E-4</v>
      </c>
      <c r="AL227" s="18">
        <f t="shared" si="253"/>
        <v>5.1125240832000759E-6</v>
      </c>
      <c r="AM227" s="18">
        <f t="shared" si="254"/>
        <v>9.0230734404221668E-4</v>
      </c>
      <c r="AN227" s="18">
        <f t="shared" si="255"/>
        <v>8.3530852993281474E-4</v>
      </c>
      <c r="AO227" s="18">
        <f t="shared" si="256"/>
        <v>3.8664228147181881E-4</v>
      </c>
      <c r="AP227" s="18">
        <f t="shared" si="257"/>
        <v>1.1931100782107193E-4</v>
      </c>
      <c r="AQ227" s="18">
        <f t="shared" si="258"/>
        <v>2.7612958934078908E-5</v>
      </c>
      <c r="AR227" s="18">
        <f t="shared" si="259"/>
        <v>8.8671218748181393E-4</v>
      </c>
      <c r="AS227" s="18">
        <f t="shared" si="260"/>
        <v>8.2373868997807779E-4</v>
      </c>
      <c r="AT227" s="18">
        <f t="shared" si="261"/>
        <v>3.8261875665305221E-4</v>
      </c>
      <c r="AU227" s="18">
        <f t="shared" si="262"/>
        <v>1.1848183954762298E-4</v>
      </c>
      <c r="AV227" s="18">
        <f t="shared" si="263"/>
        <v>2.7516841618113382E-5</v>
      </c>
      <c r="AW227" s="18">
        <f t="shared" si="264"/>
        <v>1.2213273347262542E-7</v>
      </c>
      <c r="AX227" s="18">
        <f t="shared" si="265"/>
        <v>1.3970438210428866E-4</v>
      </c>
      <c r="AY227" s="18">
        <f t="shared" si="266"/>
        <v>1.2933094561540627E-4</v>
      </c>
      <c r="AZ227" s="18">
        <f t="shared" si="267"/>
        <v>5.9863882728062615E-5</v>
      </c>
      <c r="BA227" s="18">
        <f t="shared" si="268"/>
        <v>1.8472941327520593E-5</v>
      </c>
      <c r="BB227" s="18">
        <f t="shared" si="269"/>
        <v>4.2753185945210496E-6</v>
      </c>
      <c r="BC227" s="18">
        <f t="shared" si="270"/>
        <v>7.9157287453413859E-7</v>
      </c>
      <c r="BD227" s="18">
        <f t="shared" si="271"/>
        <v>1.3681189280820218E-4</v>
      </c>
      <c r="BE227" s="18">
        <f t="shared" si="272"/>
        <v>1.2709563593041404E-4</v>
      </c>
      <c r="BF227" s="18">
        <f t="shared" si="273"/>
        <v>5.9034709413756178E-5</v>
      </c>
      <c r="BG227" s="18">
        <f t="shared" si="274"/>
        <v>1.8280705916473555E-5</v>
      </c>
      <c r="BH227" s="18">
        <f t="shared" si="275"/>
        <v>4.2456066793993581E-6</v>
      </c>
      <c r="BI227" s="18">
        <f t="shared" si="276"/>
        <v>7.8881750665513027E-7</v>
      </c>
      <c r="BJ227" s="19">
        <f t="shared" si="277"/>
        <v>0.33935198039082154</v>
      </c>
      <c r="BK227" s="19">
        <f t="shared" si="278"/>
        <v>0.32306602173354315</v>
      </c>
      <c r="BL227" s="19">
        <f t="shared" si="279"/>
        <v>0.31691344620212558</v>
      </c>
      <c r="BM227" s="19">
        <f t="shared" si="280"/>
        <v>0.2839698746341579</v>
      </c>
      <c r="BN227" s="19">
        <f t="shared" si="281"/>
        <v>0.71592557297275361</v>
      </c>
    </row>
    <row r="228" spans="1:66" x14ac:dyDescent="0.25">
      <c r="A228" t="s">
        <v>32</v>
      </c>
      <c r="B228" t="s">
        <v>312</v>
      </c>
      <c r="C228" t="s">
        <v>207</v>
      </c>
      <c r="D228" s="16">
        <v>44229</v>
      </c>
      <c r="E228" s="15">
        <f>VLOOKUP(A228,home!$A$2:$E$405,3,FALSE)</f>
        <v>1.26056338028169</v>
      </c>
      <c r="F228" s="15">
        <f>VLOOKUP(B228,home!$B$2:$E$405,3,FALSE)</f>
        <v>0.56999999999999995</v>
      </c>
      <c r="G228" s="15">
        <f>VLOOKUP(C228,away!$B$2:$E$405,4,FALSE)</f>
        <v>0.59</v>
      </c>
      <c r="H228" s="15">
        <f>VLOOKUP(A228,away!$A$2:$E$405,3,FALSE)</f>
        <v>1.12676056338028</v>
      </c>
      <c r="I228" s="15">
        <f>VLOOKUP(C228,away!$B$2:$E$405,3,FALSE)</f>
        <v>0.99</v>
      </c>
      <c r="J228" s="15">
        <f>VLOOKUP(B228,home!$B$2:$E$405,4,FALSE)</f>
        <v>0.76</v>
      </c>
      <c r="K228" s="17">
        <f t="shared" si="282"/>
        <v>0.42392746478873228</v>
      </c>
      <c r="L228" s="17">
        <f t="shared" si="283"/>
        <v>0.84777464788732271</v>
      </c>
      <c r="M228" s="18">
        <f t="shared" si="228"/>
        <v>0.28035402129534004</v>
      </c>
      <c r="N228" s="18">
        <f t="shared" si="229"/>
        <v>0.11884976949105976</v>
      </c>
      <c r="O228" s="18">
        <f t="shared" si="230"/>
        <v>0.23767703168745183</v>
      </c>
      <c r="P228" s="18">
        <f t="shared" si="231"/>
        <v>0.10075782148177265</v>
      </c>
      <c r="Q228" s="18">
        <f t="shared" si="232"/>
        <v>2.5191840735535088E-2</v>
      </c>
      <c r="R228" s="18">
        <f t="shared" si="233"/>
        <v>0.10074828092486676</v>
      </c>
      <c r="S228" s="18">
        <f t="shared" si="234"/>
        <v>9.0529632345258525E-3</v>
      </c>
      <c r="T228" s="18">
        <f t="shared" si="235"/>
        <v>2.1357003909201772E-2</v>
      </c>
      <c r="U228" s="18">
        <f t="shared" si="236"/>
        <v>4.2709963314301762E-2</v>
      </c>
      <c r="V228" s="18">
        <f t="shared" si="237"/>
        <v>3.6150992601382382E-4</v>
      </c>
      <c r="W228" s="18">
        <f t="shared" si="238"/>
        <v>3.5598377254589678E-3</v>
      </c>
      <c r="X228" s="18">
        <f t="shared" si="239"/>
        <v>3.017940174236984E-3</v>
      </c>
      <c r="Y228" s="18">
        <f t="shared" si="240"/>
        <v>1.2792665842793823E-3</v>
      </c>
      <c r="Z228" s="18">
        <f t="shared" si="241"/>
        <v>2.8470612795443998E-2</v>
      </c>
      <c r="AA228" s="18">
        <f t="shared" si="242"/>
        <v>1.2069474703354217E-2</v>
      </c>
      <c r="AB228" s="18">
        <f t="shared" si="243"/>
        <v>2.5582909061623443E-3</v>
      </c>
      <c r="AC228" s="18">
        <f t="shared" si="244"/>
        <v>8.1203027739919779E-6</v>
      </c>
      <c r="AD228" s="18">
        <f t="shared" si="245"/>
        <v>3.7727824550327682E-4</v>
      </c>
      <c r="AE228" s="18">
        <f t="shared" si="246"/>
        <v>3.1984693173708737E-4</v>
      </c>
      <c r="AF228" s="18">
        <f t="shared" si="247"/>
        <v>1.355790599656249E-4</v>
      </c>
      <c r="AG228" s="18">
        <f t="shared" si="248"/>
        <v>3.831349660775062E-5</v>
      </c>
      <c r="AH228" s="18">
        <f t="shared" si="249"/>
        <v>6.0341659344484589E-3</v>
      </c>
      <c r="AI228" s="18">
        <f t="shared" si="250"/>
        <v>2.5580486667052672E-3</v>
      </c>
      <c r="AJ228" s="18">
        <f t="shared" si="251"/>
        <v>5.4221354304128029E-4</v>
      </c>
      <c r="AK228" s="18">
        <f t="shared" si="252"/>
        <v>7.6619737558535371E-5</v>
      </c>
      <c r="AL228" s="18">
        <f t="shared" si="253"/>
        <v>1.1673583471348304E-7</v>
      </c>
      <c r="AM228" s="18">
        <f t="shared" si="254"/>
        <v>3.1987722027229045E-5</v>
      </c>
      <c r="AN228" s="18">
        <f t="shared" si="255"/>
        <v>2.7118379778351657E-5</v>
      </c>
      <c r="AO228" s="18">
        <f t="shared" si="256"/>
        <v>1.1495137433933384E-5</v>
      </c>
      <c r="AP228" s="18">
        <f t="shared" si="257"/>
        <v>3.2484286968230856E-6</v>
      </c>
      <c r="AQ228" s="18">
        <f t="shared" si="258"/>
        <v>6.8848387365906639E-7</v>
      </c>
      <c r="AR228" s="18">
        <f t="shared" si="259"/>
        <v>1.0231225800741443E-3</v>
      </c>
      <c r="AS228" s="18">
        <f t="shared" si="260"/>
        <v>4.3372976153893878E-4</v>
      </c>
      <c r="AT228" s="18">
        <f t="shared" si="261"/>
        <v>9.1934979106311846E-5</v>
      </c>
      <c r="AU228" s="18">
        <f t="shared" si="262"/>
        <v>1.2991254205981285E-5</v>
      </c>
      <c r="AV228" s="18">
        <f t="shared" si="263"/>
        <v>1.3768373649919003E-6</v>
      </c>
      <c r="AW228" s="18">
        <f t="shared" si="264"/>
        <v>1.1653963977642131E-9</v>
      </c>
      <c r="AX228" s="18">
        <f t="shared" si="265"/>
        <v>2.2600789838949804E-6</v>
      </c>
      <c r="AY228" s="18">
        <f t="shared" si="266"/>
        <v>1.9160376647691049E-6</v>
      </c>
      <c r="AZ228" s="18">
        <f t="shared" si="267"/>
        <v>8.1218407829423794E-7</v>
      </c>
      <c r="BA228" s="18">
        <f t="shared" si="268"/>
        <v>2.2951635699852913E-7</v>
      </c>
      <c r="BB228" s="18">
        <f t="shared" si="269"/>
        <v>4.8644537184702262E-8</v>
      </c>
      <c r="BC228" s="18">
        <f t="shared" si="270"/>
        <v>8.2479210766805511E-9</v>
      </c>
      <c r="BD228" s="18">
        <f t="shared" si="271"/>
        <v>1.4456289751132108E-4</v>
      </c>
      <c r="BE228" s="18">
        <f t="shared" si="272"/>
        <v>6.1284182644487687E-5</v>
      </c>
      <c r="BF228" s="18">
        <f t="shared" si="273"/>
        <v>1.2990024090063644E-5</v>
      </c>
      <c r="BG228" s="18">
        <f t="shared" si="274"/>
        <v>1.8356093266817468E-6</v>
      </c>
      <c r="BH228" s="18">
        <f t="shared" si="275"/>
        <v>1.9454130205068617E-7</v>
      </c>
      <c r="BI228" s="18">
        <f t="shared" si="276"/>
        <v>1.649428019500929E-8</v>
      </c>
      <c r="BJ228" s="19">
        <f t="shared" si="277"/>
        <v>0.17420648921493787</v>
      </c>
      <c r="BK228" s="19">
        <f t="shared" si="278"/>
        <v>0.3905364690139258</v>
      </c>
      <c r="BL228" s="19">
        <f t="shared" si="279"/>
        <v>0.40675812857933569</v>
      </c>
      <c r="BM228" s="19">
        <f t="shared" si="280"/>
        <v>0.13639101911534879</v>
      </c>
      <c r="BN228" s="19">
        <f t="shared" si="281"/>
        <v>0.86357876561602598</v>
      </c>
    </row>
    <row r="229" spans="1:66" x14ac:dyDescent="0.25">
      <c r="A229" t="s">
        <v>213</v>
      </c>
      <c r="B229" t="s">
        <v>221</v>
      </c>
      <c r="C229" t="s">
        <v>215</v>
      </c>
      <c r="D229" s="16">
        <v>44229</v>
      </c>
      <c r="E229" s="15">
        <f>VLOOKUP(A229,home!$A$2:$E$405,3,FALSE)</f>
        <v>1.2666666666666699</v>
      </c>
      <c r="F229" s="15">
        <f>VLOOKUP(B229,home!$B$2:$E$405,3,FALSE)</f>
        <v>1.28</v>
      </c>
      <c r="G229" s="15">
        <f>VLOOKUP(C229,away!$B$2:$E$405,4,FALSE)</f>
        <v>0.92</v>
      </c>
      <c r="H229" s="15">
        <f>VLOOKUP(A229,away!$A$2:$E$405,3,FALSE)</f>
        <v>1.2</v>
      </c>
      <c r="I229" s="15">
        <f>VLOOKUP(C229,away!$B$2:$E$405,3,FALSE)</f>
        <v>1.1200000000000001</v>
      </c>
      <c r="J229" s="15">
        <f>VLOOKUP(B229,home!$B$2:$E$405,4,FALSE)</f>
        <v>0.9</v>
      </c>
      <c r="K229" s="17">
        <f t="shared" si="282"/>
        <v>1.4916266666666707</v>
      </c>
      <c r="L229" s="17">
        <f t="shared" si="283"/>
        <v>1.2096</v>
      </c>
      <c r="M229" s="18">
        <f t="shared" si="228"/>
        <v>6.7123124519228194E-2</v>
      </c>
      <c r="N229" s="18">
        <f t="shared" si="229"/>
        <v>0.10012264248286823</v>
      </c>
      <c r="O229" s="18">
        <f t="shared" si="230"/>
        <v>8.1192131418458421E-2</v>
      </c>
      <c r="P229" s="18">
        <f t="shared" si="231"/>
        <v>0.12110834834727739</v>
      </c>
      <c r="Q229" s="18">
        <f t="shared" si="232"/>
        <v>7.4672801732289781E-2</v>
      </c>
      <c r="R229" s="18">
        <f t="shared" si="233"/>
        <v>4.9105001081883662E-2</v>
      </c>
      <c r="S229" s="18">
        <f t="shared" si="234"/>
        <v>5.4628088845908453E-2</v>
      </c>
      <c r="T229" s="18">
        <f t="shared" si="235"/>
        <v>9.0324220975377706E-2</v>
      </c>
      <c r="U229" s="18">
        <f t="shared" si="236"/>
        <v>7.3246329080433381E-2</v>
      </c>
      <c r="V229" s="18">
        <f t="shared" si="237"/>
        <v>1.0951545571222123E-2</v>
      </c>
      <c r="W229" s="18">
        <f t="shared" si="238"/>
        <v>3.7127980779532208E-2</v>
      </c>
      <c r="X229" s="18">
        <f t="shared" si="239"/>
        <v>4.4910005550922158E-2</v>
      </c>
      <c r="Y229" s="18">
        <f t="shared" si="240"/>
        <v>2.7161571357197729E-2</v>
      </c>
      <c r="Z229" s="18">
        <f t="shared" si="241"/>
        <v>1.9799136436215493E-2</v>
      </c>
      <c r="AA229" s="18">
        <f t="shared" si="242"/>
        <v>2.9532919885230741E-2</v>
      </c>
      <c r="AB229" s="18">
        <f t="shared" si="243"/>
        <v>2.2026045422670289E-2</v>
      </c>
      <c r="AC229" s="18">
        <f t="shared" si="244"/>
        <v>1.2349726765929141E-3</v>
      </c>
      <c r="AD229" s="18">
        <f t="shared" si="245"/>
        <v>1.3845271552559459E-2</v>
      </c>
      <c r="AE229" s="18">
        <f t="shared" si="246"/>
        <v>1.6747240469975919E-2</v>
      </c>
      <c r="AF229" s="18">
        <f t="shared" si="247"/>
        <v>1.0128731036241439E-2</v>
      </c>
      <c r="AG229" s="18">
        <f t="shared" si="248"/>
        <v>4.083904353812548E-3</v>
      </c>
      <c r="AH229" s="18">
        <f t="shared" si="249"/>
        <v>5.987258858311563E-3</v>
      </c>
      <c r="AI229" s="18">
        <f t="shared" si="250"/>
        <v>8.930754973293771E-3</v>
      </c>
      <c r="AJ229" s="18">
        <f t="shared" si="251"/>
        <v>6.6606761358154916E-3</v>
      </c>
      <c r="AK229" s="18">
        <f t="shared" si="252"/>
        <v>3.3117473807375685E-3</v>
      </c>
      <c r="AL229" s="18">
        <f t="shared" si="253"/>
        <v>8.9129045876485899E-5</v>
      </c>
      <c r="AM229" s="18">
        <f t="shared" si="254"/>
        <v>4.1303952510078285E-3</v>
      </c>
      <c r="AN229" s="18">
        <f t="shared" si="255"/>
        <v>4.9961260956190683E-3</v>
      </c>
      <c r="AO229" s="18">
        <f t="shared" si="256"/>
        <v>3.0216570626304135E-3</v>
      </c>
      <c r="AP229" s="18">
        <f t="shared" si="257"/>
        <v>1.2183321276525829E-3</v>
      </c>
      <c r="AQ229" s="18">
        <f t="shared" si="258"/>
        <v>3.6842363540214083E-4</v>
      </c>
      <c r="AR229" s="18">
        <f t="shared" si="259"/>
        <v>1.4484376630027329E-3</v>
      </c>
      <c r="AS229" s="18">
        <f t="shared" si="260"/>
        <v>2.1605282431392285E-3</v>
      </c>
      <c r="AT229" s="18">
        <f t="shared" si="261"/>
        <v>1.6113507707764833E-3</v>
      </c>
      <c r="AU229" s="18">
        <f t="shared" si="262"/>
        <v>8.0117792634803238E-4</v>
      </c>
      <c r="AV229" s="18">
        <f t="shared" si="263"/>
        <v>2.9876458992135767E-4</v>
      </c>
      <c r="AW229" s="18">
        <f t="shared" si="264"/>
        <v>4.4670279898918219E-6</v>
      </c>
      <c r="AX229" s="18">
        <f t="shared" si="265"/>
        <v>1.026834616712776E-3</v>
      </c>
      <c r="AY229" s="18">
        <f t="shared" si="266"/>
        <v>1.2420591523757737E-3</v>
      </c>
      <c r="AZ229" s="18">
        <f t="shared" si="267"/>
        <v>7.5119737535686809E-4</v>
      </c>
      <c r="BA229" s="18">
        <f t="shared" si="268"/>
        <v>3.0288278174388922E-4</v>
      </c>
      <c r="BB229" s="18">
        <f t="shared" si="269"/>
        <v>9.1591753199352048E-5</v>
      </c>
      <c r="BC229" s="18">
        <f t="shared" si="270"/>
        <v>2.2157876933987243E-5</v>
      </c>
      <c r="BD229" s="18">
        <f t="shared" si="271"/>
        <v>2.9200503286135054E-4</v>
      </c>
      <c r="BE229" s="18">
        <f t="shared" si="272"/>
        <v>4.3556249381686795E-4</v>
      </c>
      <c r="BF229" s="18">
        <f t="shared" si="273"/>
        <v>3.2484831538853861E-4</v>
      </c>
      <c r="BG229" s="18">
        <f t="shared" si="274"/>
        <v>1.6151746995176312E-4</v>
      </c>
      <c r="BH229" s="18">
        <f t="shared" si="275"/>
        <v>6.0230941328145624E-5</v>
      </c>
      <c r="BI229" s="18">
        <f t="shared" si="276"/>
        <v>1.7968415648699532E-5</v>
      </c>
      <c r="BJ229" s="19">
        <f t="shared" si="277"/>
        <v>0.43629602801941197</v>
      </c>
      <c r="BK229" s="19">
        <f t="shared" si="278"/>
        <v>0.25637726815848133</v>
      </c>
      <c r="BL229" s="19">
        <f t="shared" si="279"/>
        <v>0.28760525609901816</v>
      </c>
      <c r="BM229" s="19">
        <f t="shared" si="280"/>
        <v>0.50551604700673514</v>
      </c>
      <c r="BN229" s="19">
        <f t="shared" si="281"/>
        <v>0.49332404958200571</v>
      </c>
    </row>
    <row r="230" spans="1:66" s="15" customFormat="1" x14ac:dyDescent="0.25">
      <c r="A230" s="15" t="s">
        <v>213</v>
      </c>
      <c r="B230" s="15" t="s">
        <v>223</v>
      </c>
      <c r="C230" s="15" t="s">
        <v>218</v>
      </c>
      <c r="D230" s="20">
        <v>44229</v>
      </c>
      <c r="E230" s="15">
        <f>VLOOKUP(A230,home!$A$2:$E$405,3,FALSE)</f>
        <v>1.2666666666666699</v>
      </c>
      <c r="F230" s="15">
        <f>VLOOKUP(B230,home!$B$2:$E$405,3,FALSE)</f>
        <v>0.63</v>
      </c>
      <c r="G230" s="15">
        <f>VLOOKUP(C230,away!$B$2:$E$405,4,FALSE)</f>
        <v>0.49</v>
      </c>
      <c r="H230" s="15">
        <f>VLOOKUP(A230,away!$A$2:$E$405,3,FALSE)</f>
        <v>1.2</v>
      </c>
      <c r="I230" s="15">
        <f>VLOOKUP(C230,away!$B$2:$E$405,3,FALSE)</f>
        <v>1.21</v>
      </c>
      <c r="J230" s="15">
        <f>VLOOKUP(B230,home!$B$2:$E$405,4,FALSE)</f>
        <v>1.08</v>
      </c>
      <c r="K230" s="17">
        <f t="shared" si="282"/>
        <v>0.39102000000000098</v>
      </c>
      <c r="L230" s="17">
        <f t="shared" si="283"/>
        <v>1.56816</v>
      </c>
      <c r="M230" s="18">
        <f t="shared" si="228"/>
        <v>0.140973972195748</v>
      </c>
      <c r="N230" s="18">
        <f t="shared" si="229"/>
        <v>5.5123642607981527E-2</v>
      </c>
      <c r="O230" s="18">
        <f t="shared" si="230"/>
        <v>0.22106974423848419</v>
      </c>
      <c r="P230" s="18">
        <f t="shared" si="231"/>
        <v>8.6442691392132315E-2</v>
      </c>
      <c r="Q230" s="18">
        <f t="shared" si="232"/>
        <v>1.0777223366286493E-2</v>
      </c>
      <c r="R230" s="18">
        <f t="shared" si="233"/>
        <v>0.17333636506251074</v>
      </c>
      <c r="S230" s="18">
        <f t="shared" si="234"/>
        <v>1.3251273938602976E-2</v>
      </c>
      <c r="T230" s="18">
        <f t="shared" si="235"/>
        <v>1.6900410594075824E-2</v>
      </c>
      <c r="U230" s="18">
        <f t="shared" si="236"/>
        <v>6.7777985466743115E-2</v>
      </c>
      <c r="V230" s="18">
        <f t="shared" si="237"/>
        <v>9.0282684872473721E-4</v>
      </c>
      <c r="W230" s="18">
        <f t="shared" si="238"/>
        <v>1.4047032935617855E-3</v>
      </c>
      <c r="X230" s="18">
        <f t="shared" si="239"/>
        <v>2.2027995168318495E-3</v>
      </c>
      <c r="Y230" s="18">
        <f t="shared" si="240"/>
        <v>1.7271710451575171E-3</v>
      </c>
      <c r="Z230" s="18">
        <f t="shared" si="241"/>
        <v>9.060638474547561E-2</v>
      </c>
      <c r="AA230" s="18">
        <f t="shared" si="242"/>
        <v>3.5428908563175959E-2</v>
      </c>
      <c r="AB230" s="18">
        <f t="shared" si="243"/>
        <v>6.9267059131865472E-3</v>
      </c>
      <c r="AC230" s="18">
        <f t="shared" si="244"/>
        <v>3.4599818963601936E-5</v>
      </c>
      <c r="AD230" s="18">
        <f t="shared" si="245"/>
        <v>1.3731677046213261E-4</v>
      </c>
      <c r="AE230" s="18">
        <f t="shared" si="246"/>
        <v>2.1533466676789789E-4</v>
      </c>
      <c r="AF230" s="18">
        <f t="shared" si="247"/>
        <v>1.6883960551937341E-4</v>
      </c>
      <c r="AG230" s="18">
        <f t="shared" si="248"/>
        <v>8.825583859708686E-5</v>
      </c>
      <c r="AH230" s="18">
        <f t="shared" si="249"/>
        <v>3.5521327075616262E-2</v>
      </c>
      <c r="AI230" s="18">
        <f t="shared" si="250"/>
        <v>1.3889549313107504E-2</v>
      </c>
      <c r="AJ230" s="18">
        <f t="shared" si="251"/>
        <v>2.7155457862056542E-3</v>
      </c>
      <c r="AK230" s="18">
        <f t="shared" si="252"/>
        <v>3.5394423777404603E-4</v>
      </c>
      <c r="AL230" s="18">
        <f t="shared" si="253"/>
        <v>8.4863934137893247E-7</v>
      </c>
      <c r="AM230" s="18">
        <f t="shared" si="254"/>
        <v>1.0738720717220648E-5</v>
      </c>
      <c r="AN230" s="18">
        <f t="shared" si="255"/>
        <v>1.6840032279916731E-5</v>
      </c>
      <c r="AO230" s="18">
        <f t="shared" si="256"/>
        <v>1.3203932510037113E-5</v>
      </c>
      <c r="AP230" s="18">
        <f t="shared" si="257"/>
        <v>6.9019596016465992E-6</v>
      </c>
      <c r="AQ230" s="18">
        <f t="shared" si="258"/>
        <v>2.705844242229533E-6</v>
      </c>
      <c r="AR230" s="18">
        <f t="shared" si="259"/>
        <v>1.1140624853379672E-2</v>
      </c>
      <c r="AS230" s="18">
        <f t="shared" si="260"/>
        <v>4.3562071301685304E-3</v>
      </c>
      <c r="AT230" s="18">
        <f t="shared" si="261"/>
        <v>8.5168205601925129E-4</v>
      </c>
      <c r="AU230" s="18">
        <f t="shared" si="262"/>
        <v>1.1100823918154954E-4</v>
      </c>
      <c r="AV230" s="18">
        <f t="shared" si="263"/>
        <v>1.0851610421192397E-5</v>
      </c>
      <c r="AW230" s="18">
        <f t="shared" si="264"/>
        <v>1.4454730651386583E-8</v>
      </c>
      <c r="AX230" s="18">
        <f t="shared" si="265"/>
        <v>6.9984242914127146E-7</v>
      </c>
      <c r="AY230" s="18">
        <f t="shared" si="266"/>
        <v>1.0974649036821763E-6</v>
      </c>
      <c r="AZ230" s="18">
        <f t="shared" si="267"/>
        <v>8.6050028167912097E-7</v>
      </c>
      <c r="BA230" s="18">
        <f t="shared" si="268"/>
        <v>4.4980070723931009E-7</v>
      </c>
      <c r="BB230" s="18">
        <f t="shared" si="269"/>
        <v>1.7633986926609914E-7</v>
      </c>
      <c r="BC230" s="18">
        <f t="shared" si="270"/>
        <v>5.5305825877665179E-8</v>
      </c>
      <c r="BD230" s="18">
        <f t="shared" si="271"/>
        <v>2.9117137116793138E-3</v>
      </c>
      <c r="BE230" s="18">
        <f t="shared" si="272"/>
        <v>1.1385382955408482E-3</v>
      </c>
      <c r="BF230" s="18">
        <f t="shared" si="273"/>
        <v>2.2259562216119173E-4</v>
      </c>
      <c r="BG230" s="18">
        <f t="shared" si="274"/>
        <v>2.9013113392489813E-5</v>
      </c>
      <c r="BH230" s="18">
        <f t="shared" si="275"/>
        <v>2.8361768996828477E-6</v>
      </c>
      <c r="BI230" s="18">
        <f t="shared" si="276"/>
        <v>2.2180037826279799E-7</v>
      </c>
      <c r="BJ230" s="19">
        <f t="shared" si="277"/>
        <v>8.8799427048609408E-2</v>
      </c>
      <c r="BK230" s="19">
        <f t="shared" si="278"/>
        <v>0.2416073102984167</v>
      </c>
      <c r="BL230" s="19">
        <f t="shared" si="279"/>
        <v>0.57779536826602618</v>
      </c>
      <c r="BM230" s="19">
        <f t="shared" si="280"/>
        <v>0.31108376848521135</v>
      </c>
      <c r="BN230" s="19">
        <f t="shared" si="281"/>
        <v>0.68772363886314325</v>
      </c>
    </row>
    <row r="231" spans="1:66" x14ac:dyDescent="0.25">
      <c r="A231" t="s">
        <v>213</v>
      </c>
      <c r="B231" t="s">
        <v>219</v>
      </c>
      <c r="C231" t="s">
        <v>214</v>
      </c>
      <c r="D231" s="16">
        <v>44229</v>
      </c>
      <c r="E231" s="15">
        <f>VLOOKUP(A231,home!$A$2:$E$405,3,FALSE)</f>
        <v>1.2666666666666699</v>
      </c>
      <c r="F231" s="15">
        <f>VLOOKUP(B231,home!$B$2:$E$405,3,FALSE)</f>
        <v>1.1200000000000001</v>
      </c>
      <c r="G231" s="15">
        <f>VLOOKUP(C231,away!$B$2:$E$405,4,FALSE)</f>
        <v>0.79</v>
      </c>
      <c r="H231" s="15">
        <f>VLOOKUP(A231,away!$A$2:$E$405,3,FALSE)</f>
        <v>1.2</v>
      </c>
      <c r="I231" s="15">
        <f>VLOOKUP(C231,away!$B$2:$E$405,3,FALSE)</f>
        <v>1.79</v>
      </c>
      <c r="J231" s="15">
        <f>VLOOKUP(B231,home!$B$2:$E$405,4,FALSE)</f>
        <v>1.04</v>
      </c>
      <c r="K231" s="17">
        <f t="shared" si="282"/>
        <v>1.1207466666666697</v>
      </c>
      <c r="L231" s="17">
        <f t="shared" si="283"/>
        <v>2.2339200000000003</v>
      </c>
      <c r="M231" s="18">
        <f t="shared" si="228"/>
        <v>3.4921008551098857E-2</v>
      </c>
      <c r="N231" s="18">
        <f t="shared" si="229"/>
        <v>3.9137603930282309E-2</v>
      </c>
      <c r="O231" s="18">
        <f t="shared" si="230"/>
        <v>7.8010739422470762E-2</v>
      </c>
      <c r="P231" s="18">
        <f t="shared" si="231"/>
        <v>8.7430276171936258E-2</v>
      </c>
      <c r="Q231" s="18">
        <f t="shared" si="232"/>
        <v>2.193166957309213E-2</v>
      </c>
      <c r="R231" s="18">
        <f t="shared" si="233"/>
        <v>8.7134875505322992E-2</v>
      </c>
      <c r="S231" s="18">
        <f t="shared" si="234"/>
        <v>5.4723886198158767E-2</v>
      </c>
      <c r="T231" s="18">
        <f t="shared" si="235"/>
        <v>4.8993595292721973E-2</v>
      </c>
      <c r="U231" s="18">
        <f t="shared" si="236"/>
        <v>9.7656121273005977E-2</v>
      </c>
      <c r="V231" s="18">
        <f t="shared" si="237"/>
        <v>1.5223324112270184E-2</v>
      </c>
      <c r="W231" s="18">
        <f t="shared" si="238"/>
        <v>8.1932818561592704E-3</v>
      </c>
      <c r="X231" s="18">
        <f t="shared" si="239"/>
        <v>1.8303136204111319E-2</v>
      </c>
      <c r="Y231" s="18">
        <f t="shared" si="240"/>
        <v>2.0443871014544188E-2</v>
      </c>
      <c r="Z231" s="18">
        <f t="shared" si="241"/>
        <v>6.4884113696283705E-2</v>
      </c>
      <c r="AA231" s="18">
        <f t="shared" si="242"/>
        <v>7.2718654144731165E-2</v>
      </c>
      <c r="AB231" s="18">
        <f t="shared" si="243"/>
        <v>4.0749594618596945E-2</v>
      </c>
      <c r="AC231" s="18">
        <f t="shared" si="244"/>
        <v>2.3821251995111655E-3</v>
      </c>
      <c r="AD231" s="18">
        <f t="shared" si="245"/>
        <v>2.2956483323377519E-3</v>
      </c>
      <c r="AE231" s="18">
        <f t="shared" si="246"/>
        <v>5.1282947225759516E-3</v>
      </c>
      <c r="AF231" s="18">
        <f t="shared" si="247"/>
        <v>5.7281000733284369E-3</v>
      </c>
      <c r="AG231" s="18">
        <f t="shared" si="248"/>
        <v>4.2653724386032873E-3</v>
      </c>
      <c r="AH231" s="18">
        <f t="shared" si="249"/>
        <v>3.6236479817100549E-2</v>
      </c>
      <c r="AI231" s="18">
        <f t="shared" si="250"/>
        <v>4.0611913966749486E-2</v>
      </c>
      <c r="AJ231" s="18">
        <f t="shared" si="251"/>
        <v>2.2757833602594032E-2</v>
      </c>
      <c r="AK231" s="18">
        <f t="shared" si="252"/>
        <v>8.5019220502206578E-3</v>
      </c>
      <c r="AL231" s="18">
        <f t="shared" si="253"/>
        <v>2.3856111001448852E-4</v>
      </c>
      <c r="AM231" s="18">
        <f t="shared" si="254"/>
        <v>5.1456804326128656E-4</v>
      </c>
      <c r="AN231" s="18">
        <f t="shared" si="255"/>
        <v>1.1495038432022533E-3</v>
      </c>
      <c r="AO231" s="18">
        <f t="shared" si="256"/>
        <v>1.2839498127031896E-3</v>
      </c>
      <c r="AP231" s="18">
        <f t="shared" si="257"/>
        <v>9.5608038853130315E-4</v>
      </c>
      <c r="AQ231" s="18">
        <f t="shared" si="258"/>
        <v>5.3395177538696249E-4</v>
      </c>
      <c r="AR231" s="18">
        <f t="shared" si="259"/>
        <v>1.6189879398603443E-2</v>
      </c>
      <c r="AS231" s="18">
        <f t="shared" si="260"/>
        <v>1.8144753369720192E-2</v>
      </c>
      <c r="AT231" s="18">
        <f t="shared" si="261"/>
        <v>1.0167835928301366E-2</v>
      </c>
      <c r="AU231" s="18">
        <f t="shared" si="262"/>
        <v>3.798522741285784E-3</v>
      </c>
      <c r="AV231" s="18">
        <f t="shared" si="263"/>
        <v>1.0642954251383959E-3</v>
      </c>
      <c r="AW231" s="18">
        <f t="shared" si="264"/>
        <v>1.6590986818730825E-5</v>
      </c>
      <c r="AX231" s="18">
        <f t="shared" si="265"/>
        <v>9.6116736543046334E-5</v>
      </c>
      <c r="AY231" s="18">
        <f t="shared" si="266"/>
        <v>2.1471710009824207E-4</v>
      </c>
      <c r="AZ231" s="18">
        <f t="shared" si="267"/>
        <v>2.3983041212573259E-4</v>
      </c>
      <c r="BA231" s="18">
        <f t="shared" si="268"/>
        <v>1.7858731808530553E-4</v>
      </c>
      <c r="BB231" s="18">
        <f t="shared" si="269"/>
        <v>9.9737445404281488E-5</v>
      </c>
      <c r="BC231" s="18">
        <f t="shared" si="270"/>
        <v>4.4561094807506473E-5</v>
      </c>
      <c r="BD231" s="18">
        <f t="shared" si="271"/>
        <v>6.0278158976880391E-3</v>
      </c>
      <c r="BE231" s="18">
        <f t="shared" si="272"/>
        <v>6.7556545746142284E-3</v>
      </c>
      <c r="BF231" s="18">
        <f t="shared" si="273"/>
        <v>3.7856886728251686E-3</v>
      </c>
      <c r="BG231" s="18">
        <f t="shared" si="274"/>
        <v>1.4142659870355243E-3</v>
      </c>
      <c r="BH231" s="18">
        <f t="shared" si="275"/>
        <v>3.9625847268752793E-4</v>
      </c>
      <c r="BI231" s="18">
        <f t="shared" si="276"/>
        <v>8.8821072480594438E-5</v>
      </c>
      <c r="BJ231" s="19">
        <f t="shared" si="277"/>
        <v>0.1797321774079057</v>
      </c>
      <c r="BK231" s="19">
        <f t="shared" si="278"/>
        <v>0.19513389844308796</v>
      </c>
      <c r="BL231" s="19">
        <f t="shared" si="279"/>
        <v>0.55221192594117297</v>
      </c>
      <c r="BM231" s="19">
        <f t="shared" si="280"/>
        <v>0.64319781622096761</v>
      </c>
      <c r="BN231" s="19">
        <f t="shared" si="281"/>
        <v>0.3485661731542033</v>
      </c>
    </row>
    <row r="232" spans="1:66" x14ac:dyDescent="0.25">
      <c r="A232" t="s">
        <v>40</v>
      </c>
      <c r="B232" t="s">
        <v>317</v>
      </c>
      <c r="C232" t="s">
        <v>332</v>
      </c>
      <c r="D232" s="16">
        <v>44229</v>
      </c>
      <c r="E232" s="15">
        <f>VLOOKUP(A232,home!$A$2:$E$405,3,FALSE)</f>
        <v>1.55454545454545</v>
      </c>
      <c r="F232" s="15">
        <f>VLOOKUP(B232,home!$B$2:$E$405,3,FALSE)</f>
        <v>1.0900000000000001</v>
      </c>
      <c r="G232" s="15">
        <f>VLOOKUP(C232,away!$B$2:$E$405,4,FALSE)</f>
        <v>0.57999999999999996</v>
      </c>
      <c r="H232" s="15">
        <f>VLOOKUP(A232,away!$A$2:$E$405,3,FALSE)</f>
        <v>1.19545454545455</v>
      </c>
      <c r="I232" s="15">
        <f>VLOOKUP(C232,away!$B$2:$E$405,3,FALSE)</f>
        <v>1.42</v>
      </c>
      <c r="J232" s="15">
        <f>VLOOKUP(B232,home!$B$2:$E$405,4,FALSE)</f>
        <v>0.84</v>
      </c>
      <c r="K232" s="17">
        <f t="shared" si="282"/>
        <v>0.98278363636363342</v>
      </c>
      <c r="L232" s="17">
        <f t="shared" si="283"/>
        <v>1.4259381818181871</v>
      </c>
      <c r="M232" s="18">
        <f t="shared" si="228"/>
        <v>8.9930168247846526E-2</v>
      </c>
      <c r="N232" s="18">
        <f t="shared" si="229"/>
        <v>8.8381897769411966E-2</v>
      </c>
      <c r="O232" s="18">
        <f t="shared" si="230"/>
        <v>0.12823486060193795</v>
      </c>
      <c r="P232" s="18">
        <f t="shared" si="231"/>
        <v>0.12602712261095619</v>
      </c>
      <c r="Q232" s="18">
        <f t="shared" si="232"/>
        <v>4.3430141439270799E-2</v>
      </c>
      <c r="R232" s="18">
        <f t="shared" si="233"/>
        <v>9.1427491986218037E-2</v>
      </c>
      <c r="S232" s="18">
        <f t="shared" si="234"/>
        <v>4.4153246744251806E-2</v>
      </c>
      <c r="T232" s="18">
        <f t="shared" si="235"/>
        <v>6.1928696920020503E-2</v>
      </c>
      <c r="U232" s="18">
        <f t="shared" si="236"/>
        <v>8.9853443037822306E-2</v>
      </c>
      <c r="V232" s="18">
        <f t="shared" si="237"/>
        <v>6.8750957295540547E-3</v>
      </c>
      <c r="W232" s="18">
        <f t="shared" si="238"/>
        <v>1.4227477443824493E-2</v>
      </c>
      <c r="X232" s="18">
        <f t="shared" si="239"/>
        <v>2.0287503318106366E-2</v>
      </c>
      <c r="Y232" s="18">
        <f t="shared" si="240"/>
        <v>1.4464362797525518E-2</v>
      </c>
      <c r="Z232" s="18">
        <f t="shared" si="241"/>
        <v>4.3456650563674877E-2</v>
      </c>
      <c r="AA232" s="18">
        <f t="shared" si="242"/>
        <v>4.2708485065152138E-2</v>
      </c>
      <c r="AB232" s="18">
        <f t="shared" si="243"/>
        <v>2.0986600127956074E-2</v>
      </c>
      <c r="AC232" s="18">
        <f t="shared" si="244"/>
        <v>6.0216759664193521E-4</v>
      </c>
      <c r="AD232" s="18">
        <f t="shared" si="245"/>
        <v>3.495633004630851E-3</v>
      </c>
      <c r="AE232" s="18">
        <f t="shared" si="246"/>
        <v>4.9845565709269622E-3</v>
      </c>
      <c r="AF232" s="18">
        <f t="shared" si="247"/>
        <v>3.5538347669587453E-3</v>
      </c>
      <c r="AG232" s="18">
        <f t="shared" si="248"/>
        <v>1.689182895359805E-3</v>
      </c>
      <c r="AH232" s="18">
        <f t="shared" si="249"/>
        <v>1.5491624323168711E-2</v>
      </c>
      <c r="AI232" s="18">
        <f t="shared" si="250"/>
        <v>1.5224914885503055E-2</v>
      </c>
      <c r="AJ232" s="18">
        <f t="shared" si="251"/>
        <v>7.4813986072507525E-3</v>
      </c>
      <c r="AK232" s="18">
        <f t="shared" si="252"/>
        <v>2.4508653761065725E-3</v>
      </c>
      <c r="AL232" s="18">
        <f t="shared" si="253"/>
        <v>3.3754834895977307E-5</v>
      </c>
      <c r="AM232" s="18">
        <f t="shared" si="254"/>
        <v>6.8709018313676856E-4</v>
      </c>
      <c r="AN232" s="18">
        <f t="shared" si="255"/>
        <v>9.7974812648716895E-4</v>
      </c>
      <c r="AO232" s="18">
        <f t="shared" si="256"/>
        <v>6.9853013106144452E-4</v>
      </c>
      <c r="AP232" s="18">
        <f t="shared" si="257"/>
        <v>3.3202026167699212E-4</v>
      </c>
      <c r="AQ232" s="18">
        <f t="shared" si="258"/>
        <v>1.1836009206562219E-4</v>
      </c>
      <c r="AR232" s="18">
        <f t="shared" si="259"/>
        <v>4.418019724157919E-3</v>
      </c>
      <c r="AS232" s="18">
        <f t="shared" si="260"/>
        <v>4.341957490034176E-3</v>
      </c>
      <c r="AT232" s="18">
        <f t="shared" si="261"/>
        <v>2.1336023854960514E-3</v>
      </c>
      <c r="AU232" s="18">
        <f t="shared" si="262"/>
        <v>6.9895650365731066E-4</v>
      </c>
      <c r="AV232" s="18">
        <f t="shared" si="263"/>
        <v>1.7173075358108573E-4</v>
      </c>
      <c r="AW232" s="18">
        <f t="shared" si="264"/>
        <v>1.3139901273248275E-6</v>
      </c>
      <c r="AX232" s="18">
        <f t="shared" si="265"/>
        <v>1.1254349811548467E-4</v>
      </c>
      <c r="AY232" s="18">
        <f t="shared" si="266"/>
        <v>1.604800710782528E-4</v>
      </c>
      <c r="AZ232" s="18">
        <f t="shared" si="267"/>
        <v>1.1441733038568863E-4</v>
      </c>
      <c r="BA232" s="18">
        <f t="shared" si="268"/>
        <v>5.4384013352886559E-5</v>
      </c>
      <c r="BB232" s="18">
        <f t="shared" si="269"/>
        <v>1.9387060280097763E-5</v>
      </c>
      <c r="BC232" s="18">
        <f t="shared" si="270"/>
        <v>5.5289498973204399E-6</v>
      </c>
      <c r="BD232" s="18">
        <f t="shared" si="271"/>
        <v>1.0499705021171058E-3</v>
      </c>
      <c r="BE232" s="18">
        <f t="shared" si="272"/>
        <v>1.0318938281451992E-3</v>
      </c>
      <c r="BF232" s="18">
        <f t="shared" si="273"/>
        <v>5.0706418438286466E-4</v>
      </c>
      <c r="BG232" s="18">
        <f t="shared" si="274"/>
        <v>1.6611146099918388E-4</v>
      </c>
      <c r="BH232" s="18">
        <f t="shared" si="275"/>
        <v>4.0812906420613441E-5</v>
      </c>
      <c r="BI232" s="18">
        <f t="shared" si="276"/>
        <v>8.0220513165238338E-6</v>
      </c>
      <c r="BJ232" s="19">
        <f t="shared" si="277"/>
        <v>0.25972577664357377</v>
      </c>
      <c r="BK232" s="19">
        <f t="shared" si="278"/>
        <v>0.26778203583522481</v>
      </c>
      <c r="BL232" s="19">
        <f t="shared" si="279"/>
        <v>0.42842782580142352</v>
      </c>
      <c r="BM232" s="19">
        <f t="shared" si="280"/>
        <v>0.43180144010730448</v>
      </c>
      <c r="BN232" s="19">
        <f t="shared" si="281"/>
        <v>0.56743168265564148</v>
      </c>
    </row>
    <row r="233" spans="1:66" x14ac:dyDescent="0.25">
      <c r="A233" t="s">
        <v>40</v>
      </c>
      <c r="B233" t="s">
        <v>321</v>
      </c>
      <c r="C233" t="s">
        <v>234</v>
      </c>
      <c r="D233" s="16">
        <v>44229</v>
      </c>
      <c r="E233" s="15">
        <f>VLOOKUP(A233,home!$A$2:$E$405,3,FALSE)</f>
        <v>1.55454545454545</v>
      </c>
      <c r="F233" s="15">
        <f>VLOOKUP(B233,home!$B$2:$E$405,3,FALSE)</f>
        <v>1.54</v>
      </c>
      <c r="G233" s="15">
        <f>VLOOKUP(C233,away!$B$2:$E$405,4,FALSE)</f>
        <v>1.22</v>
      </c>
      <c r="H233" s="15">
        <f>VLOOKUP(A233,away!$A$2:$E$405,3,FALSE)</f>
        <v>1.19545454545455</v>
      </c>
      <c r="I233" s="15">
        <f>VLOOKUP(C233,away!$B$2:$E$405,3,FALSE)</f>
        <v>0.64</v>
      </c>
      <c r="J233" s="15">
        <f>VLOOKUP(B233,home!$B$2:$E$405,4,FALSE)</f>
        <v>0.5</v>
      </c>
      <c r="K233" s="17">
        <f t="shared" si="282"/>
        <v>2.9206799999999915</v>
      </c>
      <c r="L233" s="17">
        <f t="shared" si="283"/>
        <v>0.38254545454545602</v>
      </c>
      <c r="M233" s="18">
        <f t="shared" si="228"/>
        <v>3.6764394073252563E-2</v>
      </c>
      <c r="N233" s="18">
        <f t="shared" si="229"/>
        <v>0.10737703048186698</v>
      </c>
      <c r="O233" s="18">
        <f t="shared" si="230"/>
        <v>1.4064051841840673E-2</v>
      </c>
      <c r="P233" s="18">
        <f t="shared" si="231"/>
        <v>4.1076594933427094E-2</v>
      </c>
      <c r="Q233" s="18">
        <f t="shared" si="232"/>
        <v>0.15680697269388921</v>
      </c>
      <c r="R233" s="18">
        <f t="shared" si="233"/>
        <v>2.6900695522938983E-3</v>
      </c>
      <c r="S233" s="18">
        <f t="shared" si="234"/>
        <v>1.1473646539386397E-2</v>
      </c>
      <c r="T233" s="18">
        <f t="shared" si="235"/>
        <v>5.9985794645080762E-2</v>
      </c>
      <c r="U233" s="18">
        <f t="shared" si="236"/>
        <v>7.85683233999372E-3</v>
      </c>
      <c r="V233" s="18">
        <f t="shared" si="237"/>
        <v>1.4243803706398856E-3</v>
      </c>
      <c r="W233" s="18">
        <f t="shared" si="238"/>
        <v>0.1526609963358623</v>
      </c>
      <c r="X233" s="18">
        <f t="shared" si="239"/>
        <v>5.8399770234664652E-2</v>
      </c>
      <c r="Y233" s="18">
        <f t="shared" si="240"/>
        <v>1.1170283324884988E-2</v>
      </c>
      <c r="Z233" s="18">
        <f t="shared" si="241"/>
        <v>3.430246265470537E-4</v>
      </c>
      <c r="AA233" s="18">
        <f t="shared" si="242"/>
        <v>1.0018651662634457E-3</v>
      </c>
      <c r="AB233" s="18">
        <f t="shared" si="243"/>
        <v>1.4630637769011564E-3</v>
      </c>
      <c r="AC233" s="18">
        <f t="shared" si="244"/>
        <v>9.9465625965644794E-5</v>
      </c>
      <c r="AD233" s="18">
        <f t="shared" si="245"/>
        <v>0.11146847969455628</v>
      </c>
      <c r="AE233" s="18">
        <f t="shared" si="246"/>
        <v>4.2641760232244974E-2</v>
      </c>
      <c r="AF233" s="18">
        <f t="shared" si="247"/>
        <v>8.1562057753312503E-3</v>
      </c>
      <c r="AG233" s="18">
        <f t="shared" si="248"/>
        <v>1.0400398152301225E-3</v>
      </c>
      <c r="AH233" s="18">
        <f t="shared" si="249"/>
        <v>3.2805627920681978E-5</v>
      </c>
      <c r="AI233" s="18">
        <f t="shared" si="250"/>
        <v>9.5814741355377154E-5</v>
      </c>
      <c r="AJ233" s="18">
        <f t="shared" si="251"/>
        <v>1.3992209939091109E-4</v>
      </c>
      <c r="AK233" s="18">
        <f t="shared" si="252"/>
        <v>1.3622255908301502E-4</v>
      </c>
      <c r="AL233" s="18">
        <f t="shared" si="253"/>
        <v>4.445289341039962E-6</v>
      </c>
      <c r="AM233" s="18">
        <f t="shared" si="254"/>
        <v>6.5112751854859138E-2</v>
      </c>
      <c r="AN233" s="18">
        <f t="shared" si="255"/>
        <v>2.4908587255022575E-2</v>
      </c>
      <c r="AO233" s="18">
        <f t="shared" si="256"/>
        <v>4.7643334167788804E-3</v>
      </c>
      <c r="AP233" s="18">
        <f t="shared" si="257"/>
        <v>6.0752469750926098E-4</v>
      </c>
      <c r="AQ233" s="18">
        <f t="shared" si="258"/>
        <v>5.8101452889067711E-5</v>
      </c>
      <c r="AR233" s="18">
        <f t="shared" si="259"/>
        <v>2.5099287689132782E-6</v>
      </c>
      <c r="AS233" s="18">
        <f t="shared" si="260"/>
        <v>7.3306987567896127E-6</v>
      </c>
      <c r="AT233" s="18">
        <f t="shared" si="261"/>
        <v>1.0705312622490114E-5</v>
      </c>
      <c r="AU233" s="18">
        <f t="shared" si="262"/>
        <v>1.0422264156751445E-5</v>
      </c>
      <c r="AV233" s="18">
        <f t="shared" si="263"/>
        <v>7.6100246193351816E-6</v>
      </c>
      <c r="AW233" s="18">
        <f t="shared" si="264"/>
        <v>1.379636120359921E-7</v>
      </c>
      <c r="AX233" s="18">
        <f t="shared" si="265"/>
        <v>3.1695585347908242E-2</v>
      </c>
      <c r="AY233" s="18">
        <f t="shared" si="266"/>
        <v>1.2125002103999857E-2</v>
      </c>
      <c r="AZ233" s="18">
        <f t="shared" si="267"/>
        <v>2.3191822206196171E-3</v>
      </c>
      <c r="BA233" s="18">
        <f t="shared" si="268"/>
        <v>2.9573087225355727E-4</v>
      </c>
      <c r="BB233" s="18">
        <f t="shared" si="269"/>
        <v>2.8282625237340307E-5</v>
      </c>
      <c r="BC233" s="18">
        <f t="shared" si="270"/>
        <v>2.163877945431427E-6</v>
      </c>
      <c r="BD233" s="18">
        <f t="shared" si="271"/>
        <v>1.600269736301078E-7</v>
      </c>
      <c r="BE233" s="18">
        <f t="shared" si="272"/>
        <v>4.6738758134198189E-7</v>
      </c>
      <c r="BF233" s="18">
        <f t="shared" si="273"/>
        <v>6.82544780536948E-7</v>
      </c>
      <c r="BG233" s="18">
        <f t="shared" si="274"/>
        <v>6.644982965395491E-7</v>
      </c>
      <c r="BH233" s="18">
        <f t="shared" si="275"/>
        <v>4.8519672118428122E-7</v>
      </c>
      <c r="BI233" s="18">
        <f t="shared" si="276"/>
        <v>2.8342087192570046E-7</v>
      </c>
      <c r="BJ233" s="19">
        <f t="shared" si="277"/>
        <v>0.85162457895863453</v>
      </c>
      <c r="BK233" s="19">
        <f t="shared" si="278"/>
        <v>0.10296792893601249</v>
      </c>
      <c r="BL233" s="19">
        <f t="shared" si="279"/>
        <v>2.7521969009192317E-2</v>
      </c>
      <c r="BM233" s="19">
        <f t="shared" si="280"/>
        <v>0.61155352381342798</v>
      </c>
      <c r="BN233" s="19">
        <f t="shared" si="281"/>
        <v>0.35877911357657039</v>
      </c>
    </row>
    <row r="234" spans="1:66" x14ac:dyDescent="0.25">
      <c r="A234" t="s">
        <v>40</v>
      </c>
      <c r="B234" t="s">
        <v>319</v>
      </c>
      <c r="C234" t="s">
        <v>334</v>
      </c>
      <c r="D234" s="16">
        <v>44229</v>
      </c>
      <c r="E234" s="15">
        <f>VLOOKUP(A234,home!$A$2:$E$405,3,FALSE)</f>
        <v>1.55454545454545</v>
      </c>
      <c r="F234" s="15">
        <f>VLOOKUP(B234,home!$B$2:$E$405,3,FALSE)</f>
        <v>1.1599999999999999</v>
      </c>
      <c r="G234" s="15">
        <f>VLOOKUP(C234,away!$B$2:$E$405,4,FALSE)</f>
        <v>1.0900000000000001</v>
      </c>
      <c r="H234" s="15">
        <f>VLOOKUP(A234,away!$A$2:$E$405,3,FALSE)</f>
        <v>1.19545454545455</v>
      </c>
      <c r="I234" s="15">
        <f>VLOOKUP(C234,away!$B$2:$E$405,3,FALSE)</f>
        <v>0.64</v>
      </c>
      <c r="J234" s="15">
        <f>VLOOKUP(B234,home!$B$2:$E$405,4,FALSE)</f>
        <v>1.25</v>
      </c>
      <c r="K234" s="17">
        <f t="shared" si="282"/>
        <v>1.9655672727272668</v>
      </c>
      <c r="L234" s="17">
        <f t="shared" si="283"/>
        <v>0.95636363636364008</v>
      </c>
      <c r="M234" s="18">
        <f t="shared" si="228"/>
        <v>5.3829646732006742E-2</v>
      </c>
      <c r="N234" s="18">
        <f t="shared" si="229"/>
        <v>0.10580579191890273</v>
      </c>
      <c r="O234" s="18">
        <f t="shared" si="230"/>
        <v>5.1480716692792097E-2</v>
      </c>
      <c r="P234" s="18">
        <f t="shared" si="231"/>
        <v>0.10118881190789646</v>
      </c>
      <c r="Q234" s="18">
        <f t="shared" si="232"/>
        <v>0.10398420093039316</v>
      </c>
      <c r="R234" s="18">
        <f t="shared" si="233"/>
        <v>2.4617142709462501E-2</v>
      </c>
      <c r="S234" s="18">
        <f t="shared" si="234"/>
        <v>4.7553607895235842E-2</v>
      </c>
      <c r="T234" s="18">
        <f t="shared" si="235"/>
        <v>9.9446708526158209E-2</v>
      </c>
      <c r="U234" s="18">
        <f t="shared" si="236"/>
        <v>4.8386650057776127E-2</v>
      </c>
      <c r="V234" s="18">
        <f t="shared" si="237"/>
        <v>9.9323480584533243E-3</v>
      </c>
      <c r="W234" s="18">
        <f t="shared" si="238"/>
        <v>6.812931407649235E-2</v>
      </c>
      <c r="X234" s="18">
        <f t="shared" si="239"/>
        <v>6.5156398553154748E-2</v>
      </c>
      <c r="Y234" s="18">
        <f t="shared" si="240"/>
        <v>3.1156605126326849E-2</v>
      </c>
      <c r="Z234" s="18">
        <f t="shared" si="241"/>
        <v>7.8476467061680752E-3</v>
      </c>
      <c r="AA234" s="18">
        <f t="shared" si="242"/>
        <v>1.5425077533569904E-2</v>
      </c>
      <c r="AB234" s="18">
        <f t="shared" si="243"/>
        <v>1.5159513789632817E-2</v>
      </c>
      <c r="AC234" s="18">
        <f t="shared" si="244"/>
        <v>1.1669249202189672E-3</v>
      </c>
      <c r="AD234" s="18">
        <f t="shared" si="245"/>
        <v>3.3478187515527634E-2</v>
      </c>
      <c r="AE234" s="18">
        <f t="shared" si="246"/>
        <v>3.2017321151213821E-2</v>
      </c>
      <c r="AF234" s="18">
        <f t="shared" si="247"/>
        <v>1.5310100841398668E-2</v>
      </c>
      <c r="AG234" s="18">
        <f t="shared" si="248"/>
        <v>4.8806745712580181E-3</v>
      </c>
      <c r="AH234" s="18">
        <f t="shared" si="249"/>
        <v>1.8763009852020109E-3</v>
      </c>
      <c r="AI234" s="18">
        <f t="shared" si="250"/>
        <v>3.6879958102990005E-3</v>
      </c>
      <c r="AJ234" s="18">
        <f t="shared" si="251"/>
        <v>3.6245019333394964E-3</v>
      </c>
      <c r="AK234" s="18">
        <f t="shared" si="252"/>
        <v>2.3747341267029405E-3</v>
      </c>
      <c r="AL234" s="18">
        <f t="shared" si="253"/>
        <v>8.7743281579044535E-5</v>
      </c>
      <c r="AM234" s="18">
        <f t="shared" si="254"/>
        <v>1.3160725946149525E-2</v>
      </c>
      <c r="AN234" s="18">
        <f t="shared" si="255"/>
        <v>1.2586439723044867E-2</v>
      </c>
      <c r="AO234" s="18">
        <f t="shared" si="256"/>
        <v>6.0186066312014775E-3</v>
      </c>
      <c r="AP234" s="18">
        <f t="shared" si="257"/>
        <v>1.9186588412193875E-3</v>
      </c>
      <c r="AQ234" s="18">
        <f t="shared" si="258"/>
        <v>4.5873388658245536E-4</v>
      </c>
      <c r="AR234" s="18">
        <f t="shared" si="259"/>
        <v>3.5888520662409514E-4</v>
      </c>
      <c r="AS234" s="18">
        <f t="shared" si="260"/>
        <v>7.0541301680628445E-4</v>
      </c>
      <c r="AT234" s="18">
        <f t="shared" si="261"/>
        <v>6.932683697951211E-4</v>
      </c>
      <c r="AU234" s="18">
        <f t="shared" si="262"/>
        <v>4.5422187296209154E-4</v>
      </c>
      <c r="AV234" s="18">
        <f t="shared" si="263"/>
        <v>2.2320091201279244E-4</v>
      </c>
      <c r="AW234" s="18">
        <f t="shared" si="264"/>
        <v>4.5816545316283858E-6</v>
      </c>
      <c r="AX234" s="18">
        <f t="shared" si="265"/>
        <v>4.3113820341806868E-3</v>
      </c>
      <c r="AY234" s="18">
        <f t="shared" si="266"/>
        <v>4.1232489999619088E-3</v>
      </c>
      <c r="AZ234" s="18">
        <f t="shared" si="267"/>
        <v>1.9716627036181567E-3</v>
      </c>
      <c r="BA234" s="18">
        <f t="shared" si="268"/>
        <v>6.2854217097160878E-4</v>
      </c>
      <c r="BB234" s="18">
        <f t="shared" si="269"/>
        <v>1.5027871905957612E-4</v>
      </c>
      <c r="BC234" s="18">
        <f t="shared" si="270"/>
        <v>2.8744220445577226E-5</v>
      </c>
      <c r="BD234" s="18">
        <f t="shared" si="271"/>
        <v>5.7204126874022637E-5</v>
      </c>
      <c r="BE234" s="18">
        <f t="shared" si="272"/>
        <v>1.1243855964851724E-4</v>
      </c>
      <c r="BF234" s="18">
        <f t="shared" si="273"/>
        <v>1.1050277651885907E-4</v>
      </c>
      <c r="BG234" s="18">
        <f t="shared" si="274"/>
        <v>7.2400213690321512E-5</v>
      </c>
      <c r="BH234" s="18">
        <f t="shared" si="275"/>
        <v>3.5576872642039161E-5</v>
      </c>
      <c r="BI234" s="18">
        <f t="shared" si="276"/>
        <v>1.3985747306235632E-5</v>
      </c>
      <c r="BJ234" s="19">
        <f t="shared" si="277"/>
        <v>0.60472232708726148</v>
      </c>
      <c r="BK234" s="19">
        <f t="shared" si="278"/>
        <v>0.2178823317953523</v>
      </c>
      <c r="BL234" s="19">
        <f t="shared" si="279"/>
        <v>0.16946973131365725</v>
      </c>
      <c r="BM234" s="19">
        <f t="shared" si="280"/>
        <v>0.55489705866555494</v>
      </c>
      <c r="BN234" s="19">
        <f t="shared" si="281"/>
        <v>0.44090631089145371</v>
      </c>
    </row>
    <row r="235" spans="1:66" x14ac:dyDescent="0.25">
      <c r="A235" t="s">
        <v>69</v>
      </c>
      <c r="B235" t="s">
        <v>75</v>
      </c>
      <c r="C235" t="s">
        <v>262</v>
      </c>
      <c r="D235" s="16">
        <v>44257</v>
      </c>
      <c r="E235" s="15">
        <f>VLOOKUP(A235,home!$A$2:$E$405,3,FALSE)</f>
        <v>1.3317073170731699</v>
      </c>
      <c r="F235" s="15">
        <f>VLOOKUP(B235,home!$B$2:$E$405,3,FALSE)</f>
        <v>0.67</v>
      </c>
      <c r="G235" s="15">
        <f>VLOOKUP(C235,away!$B$2:$E$405,4,FALSE)</f>
        <v>0.5</v>
      </c>
      <c r="H235" s="15">
        <f>VLOOKUP(A235,away!$A$2:$E$405,3,FALSE)</f>
        <v>1.3707317073170699</v>
      </c>
      <c r="I235" s="15">
        <f>VLOOKUP(C235,away!$B$2:$E$405,3,FALSE)</f>
        <v>1.25</v>
      </c>
      <c r="J235" s="15">
        <f>VLOOKUP(B235,home!$B$2:$E$405,4,FALSE)</f>
        <v>0.81</v>
      </c>
      <c r="K235" s="17">
        <f t="shared" si="282"/>
        <v>0.44612195121951193</v>
      </c>
      <c r="L235" s="17">
        <f t="shared" si="283"/>
        <v>1.3878658536585333</v>
      </c>
      <c r="M235" s="18">
        <f t="shared" si="228"/>
        <v>0.15977514356872616</v>
      </c>
      <c r="N235" s="18">
        <f t="shared" si="229"/>
        <v>7.1279198805257765E-2</v>
      </c>
      <c r="O235" s="18">
        <f t="shared" si="230"/>
        <v>0.2217464660224249</v>
      </c>
      <c r="P235" s="18">
        <f t="shared" si="231"/>
        <v>9.8925966097955398E-2</v>
      </c>
      <c r="Q235" s="18">
        <f t="shared" si="232"/>
        <v>1.589960762618255E-2</v>
      </c>
      <c r="R235" s="18">
        <f t="shared" si="233"/>
        <v>0.15387717418098784</v>
      </c>
      <c r="S235" s="18">
        <f t="shared" si="234"/>
        <v>1.5312686550965749E-2</v>
      </c>
      <c r="T235" s="18">
        <f t="shared" si="235"/>
        <v>2.2066522510947574E-2</v>
      </c>
      <c r="U235" s="18">
        <f t="shared" si="236"/>
        <v>6.8647985193767011E-2</v>
      </c>
      <c r="V235" s="18">
        <f t="shared" si="237"/>
        <v>1.0534403932193522E-3</v>
      </c>
      <c r="W235" s="18">
        <f t="shared" si="238"/>
        <v>2.364387992605731E-3</v>
      </c>
      <c r="X235" s="18">
        <f t="shared" si="239"/>
        <v>3.2814533597377397E-3</v>
      </c>
      <c r="Y235" s="18">
        <f t="shared" si="240"/>
        <v>2.2771085341765406E-3</v>
      </c>
      <c r="Z235" s="18">
        <f t="shared" si="241"/>
        <v>7.11869585677532E-2</v>
      </c>
      <c r="AA235" s="18">
        <f t="shared" si="242"/>
        <v>3.175806485762861E-2</v>
      </c>
      <c r="AB235" s="18">
        <f t="shared" si="243"/>
        <v>7.0839849306205431E-3</v>
      </c>
      <c r="AC235" s="18">
        <f t="shared" si="244"/>
        <v>4.0765339924811301E-5</v>
      </c>
      <c r="AD235" s="18">
        <f t="shared" si="245"/>
        <v>2.6370134617531338E-4</v>
      </c>
      <c r="AE235" s="18">
        <f t="shared" si="246"/>
        <v>3.6598209392050575E-4</v>
      </c>
      <c r="AF235" s="18">
        <f t="shared" si="247"/>
        <v>2.5396702560136013E-4</v>
      </c>
      <c r="AG235" s="18">
        <f t="shared" si="248"/>
        <v>1.1749072092911679E-4</v>
      </c>
      <c r="AH235" s="18">
        <f t="shared" si="249"/>
        <v>2.4699487255497362E-2</v>
      </c>
      <c r="AI235" s="18">
        <f t="shared" si="250"/>
        <v>1.101898344854395E-2</v>
      </c>
      <c r="AJ235" s="18">
        <f t="shared" si="251"/>
        <v>2.4579051982599668E-3</v>
      </c>
      <c r="AK235" s="18">
        <f t="shared" si="252"/>
        <v>3.6550848765343934E-4</v>
      </c>
      <c r="AL235" s="18">
        <f t="shared" si="253"/>
        <v>1.00960651207648E-6</v>
      </c>
      <c r="AM235" s="18">
        <f t="shared" si="254"/>
        <v>2.352859181898856E-5</v>
      </c>
      <c r="AN235" s="18">
        <f t="shared" si="255"/>
        <v>3.2654529170243746E-5</v>
      </c>
      <c r="AO235" s="18">
        <f t="shared" si="256"/>
        <v>2.266005300133891E-5</v>
      </c>
      <c r="AP235" s="18">
        <f t="shared" si="257"/>
        <v>1.0483037934216948E-5</v>
      </c>
      <c r="AQ235" s="18">
        <f t="shared" si="258"/>
        <v>3.6372625978766986E-6</v>
      </c>
      <c r="AR235" s="18">
        <f t="shared" si="259"/>
        <v>6.8559149929557847E-3</v>
      </c>
      <c r="AS235" s="18">
        <f t="shared" si="260"/>
        <v>3.0585741740525411E-3</v>
      </c>
      <c r="AT235" s="18">
        <f t="shared" si="261"/>
        <v>6.8224853923896326E-4</v>
      </c>
      <c r="AU235" s="18">
        <f t="shared" si="262"/>
        <v>1.0145534984731606E-4</v>
      </c>
      <c r="AV235" s="18">
        <f t="shared" si="263"/>
        <v>1.131536465888571E-5</v>
      </c>
      <c r="AW235" s="18">
        <f t="shared" si="264"/>
        <v>1.7364037942309772E-8</v>
      </c>
      <c r="AX235" s="18">
        <f t="shared" si="265"/>
        <v>1.7494368819557704E-6</v>
      </c>
      <c r="AY235" s="18">
        <f t="shared" si="266"/>
        <v>2.4279837115972685E-6</v>
      </c>
      <c r="AZ235" s="18">
        <f t="shared" si="267"/>
        <v>1.6848578432824787E-6</v>
      </c>
      <c r="BA235" s="18">
        <f t="shared" si="268"/>
        <v>7.7945222298683777E-7</v>
      </c>
      <c r="BB235" s="18">
        <f t="shared" si="269"/>
        <v>2.7044378121041731E-7</v>
      </c>
      <c r="BC235" s="18">
        <f t="shared" si="270"/>
        <v>7.5067937855247516E-8</v>
      </c>
      <c r="BD235" s="18">
        <f t="shared" si="271"/>
        <v>1.5858483857181501E-3</v>
      </c>
      <c r="BE235" s="18">
        <f t="shared" si="272"/>
        <v>7.0748177617489436E-4</v>
      </c>
      <c r="BF235" s="18">
        <f t="shared" si="273"/>
        <v>1.5781157521969493E-4</v>
      </c>
      <c r="BG235" s="18">
        <f t="shared" si="274"/>
        <v>2.3467735954011702E-5</v>
      </c>
      <c r="BH235" s="18">
        <f t="shared" si="275"/>
        <v>2.6173680386269979E-6</v>
      </c>
      <c r="BI235" s="18">
        <f t="shared" si="276"/>
        <v>2.3353306729037267E-7</v>
      </c>
      <c r="BJ235" s="19">
        <f t="shared" si="277"/>
        <v>0.11826937073243576</v>
      </c>
      <c r="BK235" s="19">
        <f t="shared" si="278"/>
        <v>0.27511143954101513</v>
      </c>
      <c r="BL235" s="19">
        <f t="shared" si="279"/>
        <v>0.53484252837030977</v>
      </c>
      <c r="BM235" s="19">
        <f t="shared" si="280"/>
        <v>0.27790433029030553</v>
      </c>
      <c r="BN235" s="19">
        <f t="shared" si="281"/>
        <v>0.72150355630153462</v>
      </c>
    </row>
    <row r="236" spans="1:66" x14ac:dyDescent="0.25">
      <c r="A236" t="s">
        <v>69</v>
      </c>
      <c r="B236" t="s">
        <v>76</v>
      </c>
      <c r="C236" t="s">
        <v>78</v>
      </c>
      <c r="D236" s="16">
        <v>44257</v>
      </c>
      <c r="E236" s="15">
        <f>VLOOKUP(A236,home!$A$2:$E$405,3,FALSE)</f>
        <v>1.3317073170731699</v>
      </c>
      <c r="F236" s="15">
        <f>VLOOKUP(B236,home!$B$2:$E$405,3,FALSE)</f>
        <v>0.53</v>
      </c>
      <c r="G236" s="15">
        <f>VLOOKUP(C236,away!$B$2:$E$405,4,FALSE)</f>
        <v>0.75</v>
      </c>
      <c r="H236" s="15">
        <f>VLOOKUP(A236,away!$A$2:$E$405,3,FALSE)</f>
        <v>1.3707317073170699</v>
      </c>
      <c r="I236" s="15">
        <f>VLOOKUP(C236,away!$B$2:$E$405,3,FALSE)</f>
        <v>1.58</v>
      </c>
      <c r="J236" s="15">
        <f>VLOOKUP(B236,home!$B$2:$E$405,4,FALSE)</f>
        <v>1.0900000000000001</v>
      </c>
      <c r="K236" s="17">
        <f t="shared" si="282"/>
        <v>0.52935365853658511</v>
      </c>
      <c r="L236" s="17">
        <f t="shared" si="283"/>
        <v>2.360674146341458</v>
      </c>
      <c r="M236" s="18">
        <f t="shared" si="228"/>
        <v>5.5574667343152404E-2</v>
      </c>
      <c r="N236" s="18">
        <f t="shared" si="229"/>
        <v>2.9418653480051404E-2</v>
      </c>
      <c r="O236" s="18">
        <f t="shared" si="230"/>
        <v>0.13119368038850679</v>
      </c>
      <c r="P236" s="18">
        <f t="shared" si="231"/>
        <v>6.9447854690535507E-2</v>
      </c>
      <c r="Q236" s="18">
        <f t="shared" si="232"/>
        <v>7.7864359244426262E-3</v>
      </c>
      <c r="R236" s="18">
        <f t="shared" si="233"/>
        <v>0.15485276472826623</v>
      </c>
      <c r="S236" s="18">
        <f t="shared" si="234"/>
        <v>2.169605663735925E-2</v>
      </c>
      <c r="T236" s="18">
        <f t="shared" si="235"/>
        <v>1.8381237978976055E-2</v>
      </c>
      <c r="U236" s="18">
        <f t="shared" si="236"/>
        <v>8.1971877543412786E-2</v>
      </c>
      <c r="V236" s="18">
        <f t="shared" si="237"/>
        <v>3.0124528569532515E-3</v>
      </c>
      <c r="W236" s="18">
        <f t="shared" si="238"/>
        <v>1.3739261145214675E-3</v>
      </c>
      <c r="X236" s="18">
        <f t="shared" si="239"/>
        <v>3.2433918575342012E-3</v>
      </c>
      <c r="Y236" s="18">
        <f t="shared" si="240"/>
        <v>3.8282956522676941E-3</v>
      </c>
      <c r="Z236" s="18">
        <f t="shared" si="241"/>
        <v>0.12185230606117151</v>
      </c>
      <c r="AA236" s="18">
        <f t="shared" si="242"/>
        <v>6.450296401460083E-2</v>
      </c>
      <c r="AB236" s="18">
        <f t="shared" si="243"/>
        <v>1.7072439993791325E-2</v>
      </c>
      <c r="AC236" s="18">
        <f t="shared" si="244"/>
        <v>2.3527849813746504E-4</v>
      </c>
      <c r="AD236" s="18">
        <f t="shared" si="245"/>
        <v>1.8182320382022349E-4</v>
      </c>
      <c r="AE236" s="18">
        <f t="shared" si="246"/>
        <v>4.2922533646337494E-4</v>
      </c>
      <c r="AF236" s="18">
        <f t="shared" si="247"/>
        <v>5.0663057737190148E-4</v>
      </c>
      <c r="AG236" s="18">
        <f t="shared" si="248"/>
        <v>3.9866323524929785E-4</v>
      </c>
      <c r="AH236" s="18">
        <f t="shared" si="249"/>
        <v>7.191339714767353E-2</v>
      </c>
      <c r="AI236" s="18">
        <f t="shared" si="250"/>
        <v>3.8067619877915404E-2</v>
      </c>
      <c r="AJ236" s="18">
        <f t="shared" si="251"/>
        <v>1.0075616927077277E-2</v>
      </c>
      <c r="AK236" s="18">
        <f t="shared" si="252"/>
        <v>1.7778548941205009E-3</v>
      </c>
      <c r="AL236" s="18">
        <f t="shared" si="253"/>
        <v>1.1760456863964572E-5</v>
      </c>
      <c r="AM236" s="18">
        <f t="shared" si="254"/>
        <v>1.9249755629815705E-5</v>
      </c>
      <c r="AN236" s="18">
        <f t="shared" si="255"/>
        <v>4.544240043869686E-5</v>
      </c>
      <c r="AO236" s="18">
        <f t="shared" si="256"/>
        <v>5.3637349931663719E-5</v>
      </c>
      <c r="AP236" s="18">
        <f t="shared" si="257"/>
        <v>4.220676842064944E-5</v>
      </c>
      <c r="AQ236" s="18">
        <f t="shared" si="258"/>
        <v>2.4909106752812056E-5</v>
      </c>
      <c r="AR236" s="18">
        <f t="shared" si="259"/>
        <v>3.3952819484419694E-2</v>
      </c>
      <c r="AS236" s="18">
        <f t="shared" si="260"/>
        <v>1.7973049211709814E-2</v>
      </c>
      <c r="AT236" s="18">
        <f t="shared" si="261"/>
        <v>4.7570496776383388E-3</v>
      </c>
      <c r="AU236" s="18">
        <f t="shared" si="262"/>
        <v>8.3938721689937946E-4</v>
      </c>
      <c r="AV236" s="18">
        <f t="shared" si="263"/>
        <v>1.1108317354863214E-4</v>
      </c>
      <c r="AW236" s="18">
        <f t="shared" si="264"/>
        <v>4.0822881400854448E-7</v>
      </c>
      <c r="AX236" s="18">
        <f t="shared" si="265"/>
        <v>1.6983214280963613E-6</v>
      </c>
      <c r="AY236" s="18">
        <f t="shared" si="266"/>
        <v>4.0091834874847828E-6</v>
      </c>
      <c r="AZ236" s="18">
        <f t="shared" si="267"/>
        <v>4.7321879034222062E-6</v>
      </c>
      <c r="BA236" s="18">
        <f t="shared" si="268"/>
        <v>3.7237178797461968E-6</v>
      </c>
      <c r="BB236" s="18">
        <f t="shared" si="269"/>
        <v>2.1976211317465698E-6</v>
      </c>
      <c r="BC236" s="18">
        <f t="shared" si="270"/>
        <v>1.0375734778335565E-6</v>
      </c>
      <c r="BD236" s="18">
        <f t="shared" si="271"/>
        <v>1.3358590525378003E-2</v>
      </c>
      <c r="BE236" s="18">
        <f t="shared" si="272"/>
        <v>7.0714187675010084E-3</v>
      </c>
      <c r="BF236" s="18">
        <f t="shared" si="273"/>
        <v>1.8716406978104643E-3</v>
      </c>
      <c r="BG236" s="18">
        <f t="shared" si="274"/>
        <v>3.3025328361731222E-4</v>
      </c>
      <c r="BH236" s="18">
        <f t="shared" si="275"/>
        <v>4.3705195981636162E-5</v>
      </c>
      <c r="BI236" s="18">
        <f t="shared" si="276"/>
        <v>4.6271010779875139E-6</v>
      </c>
      <c r="BJ236" s="19">
        <f t="shared" si="277"/>
        <v>6.5751127347180263E-2</v>
      </c>
      <c r="BK236" s="19">
        <f t="shared" si="278"/>
        <v>0.1499820796664893</v>
      </c>
      <c r="BL236" s="19">
        <f t="shared" si="279"/>
        <v>0.65174183985094702</v>
      </c>
      <c r="BM236" s="19">
        <f t="shared" si="280"/>
        <v>0.54104969541615955</v>
      </c>
      <c r="BN236" s="19">
        <f t="shared" si="281"/>
        <v>0.44827405655495489</v>
      </c>
    </row>
    <row r="237" spans="1:66" x14ac:dyDescent="0.25">
      <c r="A237" t="s">
        <v>69</v>
      </c>
      <c r="B237" t="s">
        <v>72</v>
      </c>
      <c r="C237" t="s">
        <v>381</v>
      </c>
      <c r="D237" s="16">
        <v>44257</v>
      </c>
      <c r="E237" s="15">
        <f>VLOOKUP(A237,home!$A$2:$E$405,3,FALSE)</f>
        <v>1.3317073170731699</v>
      </c>
      <c r="F237" s="15">
        <f>VLOOKUP(B237,home!$B$2:$E$405,3,FALSE)</f>
        <v>1.08</v>
      </c>
      <c r="G237" s="15">
        <f>VLOOKUP(C237,away!$B$2:$E$405,4,FALSE)</f>
        <v>0.75</v>
      </c>
      <c r="H237" s="15">
        <f>VLOOKUP(A237,away!$A$2:$E$405,3,FALSE)</f>
        <v>1.3707317073170699</v>
      </c>
      <c r="I237" s="15">
        <f>VLOOKUP(C237,away!$B$2:$E$405,3,FALSE)</f>
        <v>1.08</v>
      </c>
      <c r="J237" s="15">
        <f>VLOOKUP(B237,home!$B$2:$E$405,4,FALSE)</f>
        <v>1.1299999999999999</v>
      </c>
      <c r="K237" s="17">
        <f t="shared" si="282"/>
        <v>1.0786829268292677</v>
      </c>
      <c r="L237" s="17">
        <f t="shared" si="283"/>
        <v>1.6728409756097522</v>
      </c>
      <c r="M237" s="18">
        <f t="shared" si="228"/>
        <v>6.3830515574555116E-2</v>
      </c>
      <c r="N237" s="18">
        <f t="shared" si="229"/>
        <v>6.8852887360982273E-2</v>
      </c>
      <c r="O237" s="18">
        <f t="shared" si="230"/>
        <v>0.10677830194741225</v>
      </c>
      <c r="P237" s="18">
        <f t="shared" si="231"/>
        <v>0.11517993126649395</v>
      </c>
      <c r="Q237" s="18">
        <f t="shared" si="232"/>
        <v>3.7135217029595123E-2</v>
      </c>
      <c r="R237" s="18">
        <f t="shared" si="233"/>
        <v>8.9311559401830928E-2</v>
      </c>
      <c r="S237" s="18">
        <f t="shared" si="234"/>
        <v>5.1959538659290927E-2</v>
      </c>
      <c r="T237" s="18">
        <f t="shared" si="235"/>
        <v>6.2121312685267778E-2</v>
      </c>
      <c r="U237" s="18">
        <f t="shared" si="236"/>
        <v>9.633885429525299E-2</v>
      </c>
      <c r="V237" s="18">
        <f t="shared" si="237"/>
        <v>1.041768543452933E-2</v>
      </c>
      <c r="W237" s="18">
        <f t="shared" si="238"/>
        <v>1.3352374864641244E-2</v>
      </c>
      <c r="X237" s="18">
        <f t="shared" si="239"/>
        <v>2.233639979527359E-2</v>
      </c>
      <c r="Y237" s="18">
        <f t="shared" si="240"/>
        <v>1.8682622412567476E-2</v>
      </c>
      <c r="Z237" s="18">
        <f t="shared" si="241"/>
        <v>4.9801345387662385E-2</v>
      </c>
      <c r="AA237" s="18">
        <f t="shared" si="242"/>
        <v>5.3719861002798915E-2</v>
      </c>
      <c r="AB237" s="18">
        <f t="shared" si="243"/>
        <v>2.8973348447680281E-2</v>
      </c>
      <c r="AC237" s="18">
        <f t="shared" si="244"/>
        <v>1.1748967965247068E-3</v>
      </c>
      <c r="AD237" s="18">
        <f t="shared" si="245"/>
        <v>3.6007446997781906E-3</v>
      </c>
      <c r="AE237" s="18">
        <f t="shared" si="246"/>
        <v>6.0234732764985919E-3</v>
      </c>
      <c r="AF237" s="18">
        <f t="shared" si="247"/>
        <v>5.0381564562085894E-3</v>
      </c>
      <c r="AG237" s="18">
        <f t="shared" si="248"/>
        <v>2.8093448538261817E-3</v>
      </c>
      <c r="AH237" s="18">
        <f t="shared" si="249"/>
        <v>2.0827432801243849E-2</v>
      </c>
      <c r="AI237" s="18">
        <f t="shared" si="250"/>
        <v>2.2466196172385607E-2</v>
      </c>
      <c r="AJ237" s="18">
        <f t="shared" si="251"/>
        <v>1.2116951120974698E-2</v>
      </c>
      <c r="AK237" s="18">
        <f t="shared" si="252"/>
        <v>4.3567827664733882E-3</v>
      </c>
      <c r="AL237" s="18">
        <f t="shared" si="253"/>
        <v>8.4802405903100348E-5</v>
      </c>
      <c r="AM237" s="18">
        <f t="shared" si="254"/>
        <v>7.7681236630434264E-4</v>
      </c>
      <c r="AN237" s="18">
        <f t="shared" si="255"/>
        <v>1.2994835567142766E-3</v>
      </c>
      <c r="AO237" s="18">
        <f t="shared" si="256"/>
        <v>1.0869146704013709E-3</v>
      </c>
      <c r="AP237" s="18">
        <f t="shared" si="257"/>
        <v>6.060784658795936E-4</v>
      </c>
      <c r="AQ237" s="18">
        <f t="shared" si="258"/>
        <v>2.5346822303952041E-4</v>
      </c>
      <c r="AR237" s="18">
        <f t="shared" si="259"/>
        <v>6.9681966013358659E-3</v>
      </c>
      <c r="AS237" s="18">
        <f t="shared" si="260"/>
        <v>7.5164747046507279E-3</v>
      </c>
      <c r="AT237" s="18">
        <f t="shared" si="261"/>
        <v>4.0539464669254004E-3</v>
      </c>
      <c r="AU237" s="18">
        <f t="shared" si="262"/>
        <v>1.4576409467174202E-3</v>
      </c>
      <c r="AV237" s="18">
        <f t="shared" si="263"/>
        <v>3.9308310066783281E-4</v>
      </c>
      <c r="AW237" s="18">
        <f t="shared" si="264"/>
        <v>4.2506381483806857E-6</v>
      </c>
      <c r="AX237" s="18">
        <f t="shared" si="265"/>
        <v>1.396557061470562E-4</v>
      </c>
      <c r="AY237" s="18">
        <f t="shared" si="266"/>
        <v>2.3362178772051031E-4</v>
      </c>
      <c r="AZ237" s="18">
        <f t="shared" si="267"/>
        <v>1.954060496470365E-4</v>
      </c>
      <c r="BA237" s="18">
        <f t="shared" si="268"/>
        <v>1.0896108224386538E-4</v>
      </c>
      <c r="BB237" s="18">
        <f t="shared" si="269"/>
        <v>4.5568640781080562E-5</v>
      </c>
      <c r="BC237" s="18">
        <f t="shared" si="270"/>
        <v>1.5245817900286636E-5</v>
      </c>
      <c r="BD237" s="18">
        <f t="shared" si="271"/>
        <v>1.9427808001365411E-3</v>
      </c>
      <c r="BE237" s="18">
        <f t="shared" si="272"/>
        <v>2.0956444796789908E-3</v>
      </c>
      <c r="BF237" s="18">
        <f t="shared" si="273"/>
        <v>1.1302679604668657E-3</v>
      </c>
      <c r="BG237" s="18">
        <f t="shared" si="274"/>
        <v>4.064002505659153E-4</v>
      </c>
      <c r="BH237" s="18">
        <f t="shared" si="275"/>
        <v>1.095942529361473E-4</v>
      </c>
      <c r="BI237" s="18">
        <f t="shared" si="276"/>
        <v>2.3643489904166094E-5</v>
      </c>
      <c r="BJ237" s="19">
        <f t="shared" si="277"/>
        <v>0.24471374980141802</v>
      </c>
      <c r="BK237" s="19">
        <f t="shared" si="278"/>
        <v>0.24288099192501766</v>
      </c>
      <c r="BL237" s="19">
        <f t="shared" si="279"/>
        <v>0.46098696101003878</v>
      </c>
      <c r="BM237" s="19">
        <f t="shared" si="280"/>
        <v>0.51706526439369493</v>
      </c>
      <c r="BN237" s="19">
        <f t="shared" si="281"/>
        <v>0.4810884125808696</v>
      </c>
    </row>
    <row r="238" spans="1:66" x14ac:dyDescent="0.25">
      <c r="A238" t="s">
        <v>69</v>
      </c>
      <c r="B238" t="s">
        <v>351</v>
      </c>
      <c r="C238" t="s">
        <v>74</v>
      </c>
      <c r="D238" s="16">
        <v>44257</v>
      </c>
      <c r="E238" s="15">
        <f>VLOOKUP(A238,home!$A$2:$E$405,3,FALSE)</f>
        <v>1.3317073170731699</v>
      </c>
      <c r="F238" s="15">
        <f>VLOOKUP(B238,home!$B$2:$E$405,3,FALSE)</f>
        <v>1.6</v>
      </c>
      <c r="G238" s="15">
        <f>VLOOKUP(C238,away!$B$2:$E$405,4,FALSE)</f>
        <v>0.98</v>
      </c>
      <c r="H238" s="15">
        <f>VLOOKUP(A238,away!$A$2:$E$405,3,FALSE)</f>
        <v>1.3707317073170699</v>
      </c>
      <c r="I238" s="15">
        <f>VLOOKUP(C238,away!$B$2:$E$405,3,FALSE)</f>
        <v>1.1299999999999999</v>
      </c>
      <c r="J238" s="15">
        <f>VLOOKUP(B238,home!$B$2:$E$405,4,FALSE)</f>
        <v>1</v>
      </c>
      <c r="K238" s="17">
        <f t="shared" si="282"/>
        <v>2.0881170731707304</v>
      </c>
      <c r="L238" s="17">
        <f t="shared" si="283"/>
        <v>1.548926829268289</v>
      </c>
      <c r="M238" s="18">
        <f t="shared" si="228"/>
        <v>2.6330063271984932E-2</v>
      </c>
      <c r="N238" s="18">
        <f t="shared" si="229"/>
        <v>5.4980254655897322E-2</v>
      </c>
      <c r="O238" s="18">
        <f t="shared" si="230"/>
        <v>4.0783341418309048E-2</v>
      </c>
      <c r="P238" s="18">
        <f t="shared" si="231"/>
        <v>8.5160391516522119E-2</v>
      </c>
      <c r="Q238" s="18">
        <f t="shared" si="232"/>
        <v>5.7402604217126875E-2</v>
      </c>
      <c r="R238" s="18">
        <f t="shared" si="233"/>
        <v>3.1585205855013766E-2</v>
      </c>
      <c r="S238" s="18">
        <f t="shared" si="234"/>
        <v>6.8859427039088636E-2</v>
      </c>
      <c r="T238" s="18">
        <f t="shared" si="235"/>
        <v>8.8912433741776847E-2</v>
      </c>
      <c r="U238" s="18">
        <f t="shared" si="236"/>
        <v>6.5953607605466355E-2</v>
      </c>
      <c r="V238" s="18">
        <f t="shared" si="237"/>
        <v>2.474609306934349E-2</v>
      </c>
      <c r="W238" s="18">
        <f t="shared" si="238"/>
        <v>3.9954452636748274E-2</v>
      </c>
      <c r="X238" s="18">
        <f t="shared" si="239"/>
        <v>6.1886523637788529E-2</v>
      </c>
      <c r="Y238" s="18">
        <f t="shared" si="240"/>
        <v>4.7928848416358409E-2</v>
      </c>
      <c r="Z238" s="18">
        <f t="shared" si="241"/>
        <v>1.6307724252264219E-2</v>
      </c>
      <c r="AA238" s="18">
        <f t="shared" si="242"/>
        <v>3.4052437435713304E-2</v>
      </c>
      <c r="AB238" s="18">
        <f t="shared" si="243"/>
        <v>3.555273799629554E-2</v>
      </c>
      <c r="AC238" s="18">
        <f t="shared" si="244"/>
        <v>5.0023307780365199E-3</v>
      </c>
      <c r="AD238" s="18">
        <f t="shared" si="245"/>
        <v>2.0857393674996349E-2</v>
      </c>
      <c r="AE238" s="18">
        <f t="shared" si="246"/>
        <v>3.2306576651812559E-2</v>
      </c>
      <c r="AF238" s="18">
        <f t="shared" si="247"/>
        <v>2.5020261668902484E-2</v>
      </c>
      <c r="AG238" s="18">
        <f t="shared" si="248"/>
        <v>1.2918184858092008E-2</v>
      </c>
      <c r="AH238" s="18">
        <f t="shared" si="249"/>
        <v>6.3148679046602998E-3</v>
      </c>
      <c r="AI238" s="18">
        <f t="shared" si="250"/>
        <v>1.3186183486539049E-2</v>
      </c>
      <c r="AJ238" s="18">
        <f t="shared" si="251"/>
        <v>1.3767147434102071E-2</v>
      </c>
      <c r="AK238" s="18">
        <f t="shared" si="252"/>
        <v>9.5824718686690485E-3</v>
      </c>
      <c r="AL238" s="18">
        <f t="shared" si="253"/>
        <v>6.4716965265480429E-4</v>
      </c>
      <c r="AM238" s="18">
        <f t="shared" si="254"/>
        <v>8.7105359669206028E-3</v>
      </c>
      <c r="AN238" s="18">
        <f t="shared" si="255"/>
        <v>1.3491982856469719E-2</v>
      </c>
      <c r="AO238" s="18">
        <f t="shared" si="256"/>
        <v>1.0449047113206879E-2</v>
      </c>
      <c r="AP238" s="18">
        <f t="shared" si="257"/>
        <v>5.3949364713114989E-3</v>
      </c>
      <c r="AQ238" s="18">
        <f t="shared" si="258"/>
        <v>2.089090460653093E-3</v>
      </c>
      <c r="AR238" s="18">
        <f t="shared" si="259"/>
        <v>1.9562536641627108E-3</v>
      </c>
      <c r="AS238" s="18">
        <f t="shared" si="260"/>
        <v>4.0848866755909567E-3</v>
      </c>
      <c r="AT238" s="18">
        <f t="shared" si="261"/>
        <v>4.2648608046345522E-3</v>
      </c>
      <c r="AU238" s="18">
        <f t="shared" si="262"/>
        <v>2.9685095536180223E-3</v>
      </c>
      <c r="AV238" s="18">
        <f t="shared" si="263"/>
        <v>1.5496488701950545E-3</v>
      </c>
      <c r="AW238" s="18">
        <f t="shared" si="264"/>
        <v>5.8143529306305121E-5</v>
      </c>
      <c r="AX238" s="18">
        <f t="shared" si="265"/>
        <v>3.0314364781657758E-3</v>
      </c>
      <c r="AY238" s="18">
        <f t="shared" si="266"/>
        <v>4.6954732922535438E-3</v>
      </c>
      <c r="AZ238" s="18">
        <f t="shared" si="267"/>
        <v>3.6364722792421081E-3</v>
      </c>
      <c r="BA238" s="18">
        <f t="shared" si="268"/>
        <v>1.8775431590695019E-3</v>
      </c>
      <c r="BB238" s="18">
        <f t="shared" si="269"/>
        <v>7.2704424304797263E-4</v>
      </c>
      <c r="BC238" s="18">
        <f t="shared" si="270"/>
        <v>2.252276668244117E-4</v>
      </c>
      <c r="BD238" s="18">
        <f t="shared" si="271"/>
        <v>5.0501563087933677E-4</v>
      </c>
      <c r="BE238" s="18">
        <f t="shared" si="272"/>
        <v>1.0545317610572307E-3</v>
      </c>
      <c r="BF238" s="18">
        <f t="shared" si="273"/>
        <v>1.1009928872322003E-3</v>
      </c>
      <c r="BG238" s="18">
        <f t="shared" si="274"/>
        <v>7.6633401508969818E-4</v>
      </c>
      <c r="BH238" s="18">
        <f t="shared" si="275"/>
        <v>4.0004878516506883E-4</v>
      </c>
      <c r="BI238" s="18">
        <f t="shared" si="276"/>
        <v>1.6706973968087771E-4</v>
      </c>
      <c r="BJ238" s="19">
        <f t="shared" si="277"/>
        <v>0.49649632414666489</v>
      </c>
      <c r="BK238" s="19">
        <f t="shared" si="278"/>
        <v>0.21544094861988405</v>
      </c>
      <c r="BL238" s="19">
        <f t="shared" si="279"/>
        <v>0.26959615339207427</v>
      </c>
      <c r="BM238" s="19">
        <f t="shared" si="280"/>
        <v>0.69696195971308583</v>
      </c>
      <c r="BN238" s="19">
        <f t="shared" si="281"/>
        <v>0.29624186093485411</v>
      </c>
    </row>
    <row r="239" spans="1:66" x14ac:dyDescent="0.25">
      <c r="A239" t="s">
        <v>69</v>
      </c>
      <c r="B239" t="s">
        <v>260</v>
      </c>
      <c r="C239" t="s">
        <v>73</v>
      </c>
      <c r="D239" s="16">
        <v>44257</v>
      </c>
      <c r="E239" s="15">
        <f>VLOOKUP(A239,home!$A$2:$E$405,3,FALSE)</f>
        <v>1.3317073170731699</v>
      </c>
      <c r="F239" s="15">
        <f>VLOOKUP(B239,home!$B$2:$E$405,3,FALSE)</f>
        <v>1.58</v>
      </c>
      <c r="G239" s="15">
        <f>VLOOKUP(C239,away!$B$2:$E$405,4,FALSE)</f>
        <v>1.05</v>
      </c>
      <c r="H239" s="15">
        <f>VLOOKUP(A239,away!$A$2:$E$405,3,FALSE)</f>
        <v>1.3707317073170699</v>
      </c>
      <c r="I239" s="15">
        <f>VLOOKUP(C239,away!$B$2:$E$405,3,FALSE)</f>
        <v>0.9</v>
      </c>
      <c r="J239" s="15">
        <f>VLOOKUP(B239,home!$B$2:$E$405,4,FALSE)</f>
        <v>0.66</v>
      </c>
      <c r="K239" s="17">
        <f t="shared" si="282"/>
        <v>2.2093024390243889</v>
      </c>
      <c r="L239" s="17">
        <f t="shared" si="283"/>
        <v>0.81421463414633954</v>
      </c>
      <c r="M239" s="18">
        <f t="shared" si="228"/>
        <v>4.8629882383415812E-2</v>
      </c>
      <c r="N239" s="18">
        <f t="shared" si="229"/>
        <v>0.10743811775914973</v>
      </c>
      <c r="O239" s="18">
        <f t="shared" si="230"/>
        <v>3.9595161893392426E-2</v>
      </c>
      <c r="P239" s="18">
        <f t="shared" si="231"/>
        <v>8.7477687744637433E-2</v>
      </c>
      <c r="Q239" s="18">
        <f t="shared" si="232"/>
        <v>0.11868164780473953</v>
      </c>
      <c r="R239" s="18">
        <f t="shared" si="233"/>
        <v>1.6119480127496796E-2</v>
      </c>
      <c r="S239" s="18">
        <f t="shared" si="234"/>
        <v>3.9339730419325258E-2</v>
      </c>
      <c r="T239" s="18">
        <f t="shared" si="235"/>
        <v>9.6632334447220691E-2</v>
      </c>
      <c r="U239" s="18">
        <f t="shared" si="236"/>
        <v>3.5612806761483845E-2</v>
      </c>
      <c r="V239" s="18">
        <f t="shared" si="237"/>
        <v>7.8629035045824879E-3</v>
      </c>
      <c r="W239" s="18">
        <f t="shared" si="238"/>
        <v>8.7401217987481489E-2</v>
      </c>
      <c r="X239" s="18">
        <f t="shared" si="239"/>
        <v>7.1163350727621699E-2</v>
      </c>
      <c r="Y239" s="18">
        <f t="shared" si="240"/>
        <v>2.8971120788659072E-2</v>
      </c>
      <c r="Z239" s="18">
        <f t="shared" si="241"/>
        <v>4.3749055382129995E-3</v>
      </c>
      <c r="AA239" s="18">
        <f t="shared" si="242"/>
        <v>9.6654894760752862E-3</v>
      </c>
      <c r="AB239" s="18">
        <f t="shared" si="243"/>
        <v>1.0676994736928848E-2</v>
      </c>
      <c r="AC239" s="18">
        <f t="shared" si="244"/>
        <v>8.8400971767342205E-4</v>
      </c>
      <c r="AD239" s="18">
        <f t="shared" si="245"/>
        <v>4.8273931018361298E-2</v>
      </c>
      <c r="AE239" s="18">
        <f t="shared" si="246"/>
        <v>3.9305341082920671E-2</v>
      </c>
      <c r="AF239" s="18">
        <f t="shared" si="247"/>
        <v>1.6001491954913669E-2</v>
      </c>
      <c r="AG239" s="18">
        <f t="shared" si="248"/>
        <v>4.3428829726218773E-3</v>
      </c>
      <c r="AH239" s="18">
        <f t="shared" si="249"/>
        <v>8.9052802805522277E-4</v>
      </c>
      <c r="AI239" s="18">
        <f t="shared" si="250"/>
        <v>1.9674457444019832E-3</v>
      </c>
      <c r="AJ239" s="18">
        <f t="shared" si="251"/>
        <v>2.1733413408777285E-3</v>
      </c>
      <c r="AK239" s="18">
        <f t="shared" si="252"/>
        <v>1.6005227750778999E-3</v>
      </c>
      <c r="AL239" s="18">
        <f t="shared" si="253"/>
        <v>6.3607907118634375E-5</v>
      </c>
      <c r="AM239" s="18">
        <f t="shared" si="254"/>
        <v>2.1330342708032128E-2</v>
      </c>
      <c r="AN239" s="18">
        <f t="shared" si="255"/>
        <v>1.7367477184236417E-2</v>
      </c>
      <c r="AO239" s="18">
        <f t="shared" si="256"/>
        <v>7.0704270408039754E-3</v>
      </c>
      <c r="AP239" s="18">
        <f t="shared" si="257"/>
        <v>1.9189483887621988E-3</v>
      </c>
      <c r="AQ239" s="18">
        <f t="shared" si="258"/>
        <v>3.9060896507543029E-4</v>
      </c>
      <c r="AR239" s="18">
        <f t="shared" si="259"/>
        <v>1.4501619051200893E-4</v>
      </c>
      <c r="AS239" s="18">
        <f t="shared" si="260"/>
        <v>3.2038462339620678E-4</v>
      </c>
      <c r="AT239" s="18">
        <f t="shared" si="261"/>
        <v>3.5391326494757503E-4</v>
      </c>
      <c r="AU239" s="18">
        <f t="shared" si="262"/>
        <v>2.6063381315058736E-4</v>
      </c>
      <c r="AV239" s="18">
        <f t="shared" si="263"/>
        <v>1.4395472977145492E-4</v>
      </c>
      <c r="AW239" s="18">
        <f t="shared" si="264"/>
        <v>3.1783570354397859E-6</v>
      </c>
      <c r="AX239" s="18">
        <f t="shared" si="265"/>
        <v>7.8541963616802525E-3</v>
      </c>
      <c r="AY239" s="18">
        <f t="shared" si="266"/>
        <v>6.395001617138997E-3</v>
      </c>
      <c r="AZ239" s="18">
        <f t="shared" si="267"/>
        <v>2.6034519510320388E-3</v>
      </c>
      <c r="BA239" s="18">
        <f t="shared" si="268"/>
        <v>7.0658955927570862E-4</v>
      </c>
      <c r="BB239" s="18">
        <f t="shared" si="269"/>
        <v>1.4382888987432357E-4</v>
      </c>
      <c r="BC239" s="18">
        <f t="shared" si="270"/>
        <v>2.3421517389739313E-5</v>
      </c>
      <c r="BD239" s="18">
        <f t="shared" si="271"/>
        <v>1.9679050750505197E-5</v>
      </c>
      <c r="BE239" s="18">
        <f t="shared" si="272"/>
        <v>4.3476974820775861E-5</v>
      </c>
      <c r="BF239" s="18">
        <f t="shared" si="273"/>
        <v>4.8026893256471039E-5</v>
      </c>
      <c r="BG239" s="18">
        <f t="shared" si="274"/>
        <v>3.5368644136761803E-5</v>
      </c>
      <c r="BH239" s="18">
        <f t="shared" si="275"/>
        <v>1.953500793908338E-5</v>
      </c>
      <c r="BI239" s="18">
        <f t="shared" si="276"/>
        <v>8.6317481372355365E-6</v>
      </c>
      <c r="BJ239" s="19">
        <f t="shared" si="277"/>
        <v>0.68401573072699096</v>
      </c>
      <c r="BK239" s="19">
        <f t="shared" si="278"/>
        <v>0.19065282329389202</v>
      </c>
      <c r="BL239" s="19">
        <f t="shared" si="279"/>
        <v>0.1197003918246087</v>
      </c>
      <c r="BM239" s="19">
        <f t="shared" si="280"/>
        <v>0.57441005041076965</v>
      </c>
      <c r="BN239" s="19">
        <f t="shared" si="281"/>
        <v>0.41794197771283176</v>
      </c>
    </row>
    <row r="240" spans="1:66" x14ac:dyDescent="0.25">
      <c r="A240" t="s">
        <v>80</v>
      </c>
      <c r="B240" t="s">
        <v>359</v>
      </c>
      <c r="C240" t="s">
        <v>87</v>
      </c>
      <c r="D240" s="16">
        <v>44257</v>
      </c>
      <c r="E240" s="15">
        <f>VLOOKUP(A240,home!$A$2:$E$405,3,FALSE)</f>
        <v>1.1858974358974399</v>
      </c>
      <c r="F240" s="15">
        <f>VLOOKUP(B240,home!$B$2:$E$405,3,FALSE)</f>
        <v>1.69</v>
      </c>
      <c r="G240" s="15">
        <f>VLOOKUP(C240,away!$B$2:$E$405,4,FALSE)</f>
        <v>1.1000000000000001</v>
      </c>
      <c r="H240" s="15">
        <f>VLOOKUP(A240,away!$A$2:$E$405,3,FALSE)</f>
        <v>1.0128205128205101</v>
      </c>
      <c r="I240" s="15">
        <f>VLOOKUP(C240,away!$B$2:$E$405,3,FALSE)</f>
        <v>0.84</v>
      </c>
      <c r="J240" s="15">
        <f>VLOOKUP(B240,home!$B$2:$E$405,4,FALSE)</f>
        <v>0.99</v>
      </c>
      <c r="K240" s="17">
        <f t="shared" si="282"/>
        <v>2.2045833333333409</v>
      </c>
      <c r="L240" s="17">
        <f t="shared" si="283"/>
        <v>0.84226153846153617</v>
      </c>
      <c r="M240" s="18">
        <f t="shared" si="228"/>
        <v>4.7508583842476838E-2</v>
      </c>
      <c r="N240" s="18">
        <f t="shared" si="229"/>
        <v>0.10473663212939409</v>
      </c>
      <c r="O240" s="18">
        <f t="shared" si="230"/>
        <v>4.001465291729342E-2</v>
      </c>
      <c r="P240" s="18">
        <f t="shared" si="231"/>
        <v>8.8215636910583414E-2</v>
      </c>
      <c r="Q240" s="18">
        <f t="shared" si="232"/>
        <v>0.11545031679096378</v>
      </c>
      <c r="R240" s="18">
        <f t="shared" si="233"/>
        <v>1.6851401563561973E-2</v>
      </c>
      <c r="S240" s="18">
        <f t="shared" si="234"/>
        <v>4.0950487081147742E-2</v>
      </c>
      <c r="T240" s="18">
        <f t="shared" si="235"/>
        <v>9.7239361436228855E-2</v>
      </c>
      <c r="U240" s="18">
        <f t="shared" si="236"/>
        <v>3.7150319030336131E-2</v>
      </c>
      <c r="V240" s="18">
        <f t="shared" si="237"/>
        <v>8.4487031546875962E-3</v>
      </c>
      <c r="W240" s="18">
        <f t="shared" si="238"/>
        <v>8.4839948075137714E-2</v>
      </c>
      <c r="X240" s="18">
        <f t="shared" si="239"/>
        <v>7.145742518876233E-2</v>
      </c>
      <c r="Y240" s="18">
        <f t="shared" si="240"/>
        <v>3.0092920436993541E-2</v>
      </c>
      <c r="Z240" s="18">
        <f t="shared" si="241"/>
        <v>4.7310958020529495E-3</v>
      </c>
      <c r="AA240" s="18">
        <f t="shared" si="242"/>
        <v>1.0430094953609267E-2</v>
      </c>
      <c r="AB240" s="18">
        <f t="shared" si="243"/>
        <v>1.149700674990559E-2</v>
      </c>
      <c r="AC240" s="18">
        <f t="shared" si="244"/>
        <v>9.8049087867260699E-4</v>
      </c>
      <c r="AD240" s="18">
        <f t="shared" si="245"/>
        <v>4.6759183881828648E-2</v>
      </c>
      <c r="AE240" s="18">
        <f t="shared" si="246"/>
        <v>3.9383462153514862E-2</v>
      </c>
      <c r="AF240" s="18">
        <f t="shared" si="247"/>
        <v>1.6585587711680554E-2</v>
      </c>
      <c r="AG240" s="18">
        <f t="shared" si="248"/>
        <v>4.6564675407762719E-3</v>
      </c>
      <c r="AH240" s="18">
        <f t="shared" si="249"/>
        <v>9.9620500721150787E-4</v>
      </c>
      <c r="AI240" s="18">
        <f t="shared" si="250"/>
        <v>2.1962169554817111E-3</v>
      </c>
      <c r="AJ240" s="18">
        <f t="shared" si="251"/>
        <v>2.4208716482195364E-3</v>
      </c>
      <c r="AK240" s="18">
        <f t="shared" si="252"/>
        <v>1.7790044292680018E-3</v>
      </c>
      <c r="AL240" s="18">
        <f t="shared" si="253"/>
        <v>7.282442064272846E-5</v>
      </c>
      <c r="AM240" s="18">
        <f t="shared" si="254"/>
        <v>2.0616903493229696E-2</v>
      </c>
      <c r="AN240" s="18">
        <f t="shared" si="255"/>
        <v>1.736482485452066E-2</v>
      </c>
      <c r="AO240" s="18">
        <f t="shared" si="256"/>
        <v>7.3128620485418466E-3</v>
      </c>
      <c r="AP240" s="18">
        <f t="shared" si="257"/>
        <v>2.0531141465206125E-3</v>
      </c>
      <c r="AQ240" s="18">
        <f t="shared" si="258"/>
        <v>4.3231476992139866E-4</v>
      </c>
      <c r="AR240" s="18">
        <f t="shared" si="259"/>
        <v>1.6781303239941009E-4</v>
      </c>
      <c r="AS240" s="18">
        <f t="shared" si="260"/>
        <v>3.6995781434386748E-4</v>
      </c>
      <c r="AT240" s="18">
        <f t="shared" si="261"/>
        <v>4.0780141576946037E-4</v>
      </c>
      <c r="AU240" s="18">
        <f t="shared" si="262"/>
        <v>2.9967740150503092E-4</v>
      </c>
      <c r="AV240" s="18">
        <f t="shared" si="263"/>
        <v>1.6516595118365869E-4</v>
      </c>
      <c r="AW240" s="18">
        <f t="shared" si="264"/>
        <v>3.7561941034015635E-6</v>
      </c>
      <c r="AX240" s="18">
        <f t="shared" si="265"/>
        <v>7.5752803043526874E-3</v>
      </c>
      <c r="AY240" s="18">
        <f t="shared" si="266"/>
        <v>6.3803672434214684E-3</v>
      </c>
      <c r="AZ240" s="18">
        <f t="shared" si="267"/>
        <v>2.6869689651968782E-3</v>
      </c>
      <c r="BA240" s="18">
        <f t="shared" si="268"/>
        <v>7.5437687147504161E-4</v>
      </c>
      <c r="BB240" s="18">
        <f t="shared" si="269"/>
        <v>1.5884565608709225E-4</v>
      </c>
      <c r="BC240" s="18">
        <f t="shared" si="270"/>
        <v>2.6757917334769281E-5</v>
      </c>
      <c r="BD240" s="18">
        <f t="shared" si="271"/>
        <v>2.3557077140437126E-5</v>
      </c>
      <c r="BE240" s="18">
        <f t="shared" si="272"/>
        <v>5.1933539645855528E-5</v>
      </c>
      <c r="BF240" s="18">
        <f t="shared" si="273"/>
        <v>5.7245907972129704E-5</v>
      </c>
      <c r="BG240" s="18">
        <f t="shared" si="274"/>
        <v>4.2067791538963798E-5</v>
      </c>
      <c r="BH240" s="18">
        <f t="shared" si="275"/>
        <v>2.3185488024235226E-5</v>
      </c>
      <c r="BI240" s="18">
        <f t="shared" si="276"/>
        <v>1.0222868094685755E-5</v>
      </c>
      <c r="BJ240" s="19">
        <f t="shared" si="277"/>
        <v>0.67656392161588286</v>
      </c>
      <c r="BK240" s="19">
        <f t="shared" si="278"/>
        <v>0.19255709353163242</v>
      </c>
      <c r="BL240" s="19">
        <f t="shared" si="279"/>
        <v>0.12495440154250487</v>
      </c>
      <c r="BM240" s="19">
        <f t="shared" si="280"/>
        <v>0.57965267728848169</v>
      </c>
      <c r="BN240" s="19">
        <f t="shared" si="281"/>
        <v>0.41277722415427354</v>
      </c>
    </row>
    <row r="241" spans="1:66" x14ac:dyDescent="0.25">
      <c r="A241" t="s">
        <v>21</v>
      </c>
      <c r="B241" t="s">
        <v>269</v>
      </c>
      <c r="C241" t="s">
        <v>272</v>
      </c>
      <c r="D241" s="16">
        <v>44257</v>
      </c>
      <c r="E241" s="15">
        <f>VLOOKUP(A241,home!$A$2:$E$405,3,FALSE)</f>
        <v>1.4147465437788</v>
      </c>
      <c r="F241" s="15">
        <f>VLOOKUP(B241,home!$B$2:$E$405,3,FALSE)</f>
        <v>0.77</v>
      </c>
      <c r="G241" s="15">
        <f>VLOOKUP(C241,away!$B$2:$E$405,4,FALSE)</f>
        <v>0.56999999999999995</v>
      </c>
      <c r="H241" s="15">
        <f>VLOOKUP(A241,away!$A$2:$E$405,3,FALSE)</f>
        <v>1.34101382488479</v>
      </c>
      <c r="I241" s="15">
        <f>VLOOKUP(C241,away!$B$2:$E$405,3,FALSE)</f>
        <v>1.1299999999999999</v>
      </c>
      <c r="J241" s="15">
        <f>VLOOKUP(B241,home!$B$2:$E$405,4,FALSE)</f>
        <v>0.61</v>
      </c>
      <c r="K241" s="17">
        <f t="shared" si="282"/>
        <v>0.62093225806451535</v>
      </c>
      <c r="L241" s="17">
        <f t="shared" si="283"/>
        <v>0.92436082949308562</v>
      </c>
      <c r="M241" s="18">
        <f t="shared" si="228"/>
        <v>0.21324936132845482</v>
      </c>
      <c r="N241" s="18">
        <f t="shared" si="229"/>
        <v>0.13241340746049321</v>
      </c>
      <c r="O241" s="18">
        <f t="shared" si="230"/>
        <v>0.19711935652644119</v>
      </c>
      <c r="P241" s="18">
        <f t="shared" si="231"/>
        <v>0.12239776715618741</v>
      </c>
      <c r="Q241" s="18">
        <f t="shared" si="232"/>
        <v>4.1109878046230383E-2</v>
      </c>
      <c r="R241" s="18">
        <f t="shared" si="233"/>
        <v>9.1104705953962237E-2</v>
      </c>
      <c r="S241" s="18">
        <f t="shared" si="234"/>
        <v>1.7563022594175123E-2</v>
      </c>
      <c r="T241" s="18">
        <f t="shared" si="235"/>
        <v>3.8000360971173104E-2</v>
      </c>
      <c r="U241" s="18">
        <f t="shared" si="236"/>
        <v>5.6569850788297474E-2</v>
      </c>
      <c r="V241" s="18">
        <f t="shared" si="237"/>
        <v>1.1200631435262906E-3</v>
      </c>
      <c r="W241" s="18">
        <f t="shared" si="238"/>
        <v>8.5088164680008939E-3</v>
      </c>
      <c r="X241" s="18">
        <f t="shared" si="239"/>
        <v>7.8652166483657322E-3</v>
      </c>
      <c r="Y241" s="18">
        <f t="shared" si="240"/>
        <v>3.6351490926130872E-3</v>
      </c>
      <c r="Z241" s="18">
        <f t="shared" si="241"/>
        <v>2.8071207188776068E-2</v>
      </c>
      <c r="AA241" s="18">
        <f t="shared" si="242"/>
        <v>1.7430318066323582E-2</v>
      </c>
      <c r="AB241" s="18">
        <f t="shared" si="243"/>
        <v>5.4115233778525085E-3</v>
      </c>
      <c r="AC241" s="18">
        <f t="shared" si="244"/>
        <v>4.0179847136330325E-5</v>
      </c>
      <c r="AD241" s="18">
        <f t="shared" si="245"/>
        <v>1.320849655733082E-3</v>
      </c>
      <c r="AE241" s="18">
        <f t="shared" si="246"/>
        <v>1.2209416834090881E-3</v>
      </c>
      <c r="AF241" s="18">
        <f t="shared" si="247"/>
        <v>5.642953336193545E-4</v>
      </c>
      <c r="AG241" s="18">
        <f t="shared" si="248"/>
        <v>1.7387083422115473E-4</v>
      </c>
      <c r="AH241" s="18">
        <f t="shared" si="249"/>
        <v>6.4869810904723268E-3</v>
      </c>
      <c r="AI241" s="18">
        <f t="shared" si="250"/>
        <v>4.0279758165287947E-3</v>
      </c>
      <c r="AJ241" s="18">
        <f t="shared" si="251"/>
        <v>1.250550059593242E-3</v>
      </c>
      <c r="AK241" s="18">
        <f t="shared" si="252"/>
        <v>2.5883562410864867E-4</v>
      </c>
      <c r="AL241" s="18">
        <f t="shared" si="253"/>
        <v>9.2247377315029658E-7</v>
      </c>
      <c r="AM241" s="18">
        <f t="shared" si="254"/>
        <v>1.6403163185961614E-4</v>
      </c>
      <c r="AN241" s="18">
        <f t="shared" si="255"/>
        <v>1.5162441528885923E-4</v>
      </c>
      <c r="AO241" s="18">
        <f t="shared" si="256"/>
        <v>7.0077835143907006E-5</v>
      </c>
      <c r="AP241" s="18">
        <f t="shared" si="257"/>
        <v>2.1592401940900535E-5</v>
      </c>
      <c r="AQ241" s="18">
        <f t="shared" si="258"/>
        <v>4.9897926422097307E-6</v>
      </c>
      <c r="AR241" s="18">
        <f t="shared" si="259"/>
        <v>1.1992622443389924E-3</v>
      </c>
      <c r="AS241" s="18">
        <f t="shared" si="260"/>
        <v>7.4466061338892924E-4</v>
      </c>
      <c r="AT241" s="18">
        <f t="shared" si="261"/>
        <v>2.3119189808164741E-4</v>
      </c>
      <c r="AU241" s="18">
        <f t="shared" si="262"/>
        <v>4.7851502440686204E-5</v>
      </c>
      <c r="AV241" s="18">
        <f t="shared" si="263"/>
        <v>7.4281353655687381E-6</v>
      </c>
      <c r="AW241" s="18">
        <f t="shared" si="264"/>
        <v>1.4707446691407699E-8</v>
      </c>
      <c r="AX241" s="18">
        <f t="shared" si="265"/>
        <v>1.6975421927433112E-5</v>
      </c>
      <c r="AY241" s="18">
        <f t="shared" si="266"/>
        <v>1.5691415093837188E-5</v>
      </c>
      <c r="AZ241" s="18">
        <f t="shared" si="267"/>
        <v>7.2522647360298325E-6</v>
      </c>
      <c r="BA241" s="18">
        <f t="shared" si="268"/>
        <v>2.234569815699997E-6</v>
      </c>
      <c r="BB241" s="18">
        <f t="shared" si="269"/>
        <v>5.1638720210016503E-7</v>
      </c>
      <c r="BC241" s="18">
        <f t="shared" si="270"/>
        <v>9.5465620494584458E-8</v>
      </c>
      <c r="BD241" s="18">
        <f t="shared" si="271"/>
        <v>1.8475850715948841E-4</v>
      </c>
      <c r="BE241" s="18">
        <f t="shared" si="272"/>
        <v>1.1472251704717008E-4</v>
      </c>
      <c r="BF241" s="18">
        <f t="shared" si="273"/>
        <v>3.5617455780472081E-5</v>
      </c>
      <c r="BG241" s="18">
        <f t="shared" si="274"/>
        <v>7.3720090814271842E-6</v>
      </c>
      <c r="BH241" s="18">
        <f t="shared" si="275"/>
        <v>1.1443795613506736E-6</v>
      </c>
      <c r="BI241" s="18">
        <f t="shared" si="276"/>
        <v>1.4211643702247075E-7</v>
      </c>
      <c r="BJ241" s="19">
        <f t="shared" si="277"/>
        <v>0.23526786779513018</v>
      </c>
      <c r="BK241" s="19">
        <f t="shared" si="278"/>
        <v>0.35438700795834699</v>
      </c>
      <c r="BL241" s="19">
        <f t="shared" si="279"/>
        <v>0.38223424868226269</v>
      </c>
      <c r="BM241" s="19">
        <f t="shared" si="280"/>
        <v>0.20255017844509965</v>
      </c>
      <c r="BN241" s="19">
        <f t="shared" si="281"/>
        <v>0.79739447647176931</v>
      </c>
    </row>
    <row r="242" spans="1:66" x14ac:dyDescent="0.25">
      <c r="A242" t="s">
        <v>21</v>
      </c>
      <c r="B242" t="s">
        <v>275</v>
      </c>
      <c r="C242" t="s">
        <v>22</v>
      </c>
      <c r="D242" s="16">
        <v>44257</v>
      </c>
      <c r="E242" s="15">
        <f>VLOOKUP(A242,home!$A$2:$E$405,3,FALSE)</f>
        <v>1.4147465437788</v>
      </c>
      <c r="F242" s="15">
        <f>VLOOKUP(B242,home!$B$2:$E$405,3,FALSE)</f>
        <v>0.9</v>
      </c>
      <c r="G242" s="15">
        <f>VLOOKUP(C242,away!$B$2:$E$405,4,FALSE)</f>
        <v>1.1299999999999999</v>
      </c>
      <c r="H242" s="15">
        <f>VLOOKUP(A242,away!$A$2:$E$405,3,FALSE)</f>
        <v>1.34101382488479</v>
      </c>
      <c r="I242" s="15">
        <f>VLOOKUP(C242,away!$B$2:$E$405,3,FALSE)</f>
        <v>0.99</v>
      </c>
      <c r="J242" s="15">
        <f>VLOOKUP(B242,home!$B$2:$E$405,4,FALSE)</f>
        <v>0.68</v>
      </c>
      <c r="K242" s="17">
        <f t="shared" si="282"/>
        <v>1.4387972350230396</v>
      </c>
      <c r="L242" s="17">
        <f t="shared" si="283"/>
        <v>0.90277050691244076</v>
      </c>
      <c r="M242" s="18">
        <f t="shared" si="228"/>
        <v>9.6176739668401914E-2</v>
      </c>
      <c r="N242" s="18">
        <f t="shared" si="229"/>
        <v>0.13837882710842736</v>
      </c>
      <c r="O242" s="18">
        <f t="shared" si="230"/>
        <v>8.6825524023629044E-2</v>
      </c>
      <c r="P242" s="18">
        <f t="shared" si="231"/>
        <v>0.12492432389462396</v>
      </c>
      <c r="Q242" s="18">
        <f t="shared" si="232"/>
        <v>9.9549536914668293E-2</v>
      </c>
      <c r="R242" s="18">
        <f t="shared" si="233"/>
        <v>3.9191761167874949E-2</v>
      </c>
      <c r="S242" s="18">
        <f t="shared" si="234"/>
        <v>4.0566166919193701E-2</v>
      </c>
      <c r="T242" s="18">
        <f t="shared" si="235"/>
        <v>8.9870385903353819E-2</v>
      </c>
      <c r="U242" s="18">
        <f t="shared" si="236"/>
        <v>5.6388997604021808E-2</v>
      </c>
      <c r="V242" s="18">
        <f t="shared" si="237"/>
        <v>5.8546160755121261E-3</v>
      </c>
      <c r="W242" s="18">
        <f t="shared" si="238"/>
        <v>4.77438661535496E-2</v>
      </c>
      <c r="X242" s="18">
        <f t="shared" si="239"/>
        <v>4.3101754249399687E-2</v>
      </c>
      <c r="Y242" s="18">
        <f t="shared" si="240"/>
        <v>1.9455496266273003E-2</v>
      </c>
      <c r="Z242" s="18">
        <f t="shared" si="241"/>
        <v>1.1793722032104595E-2</v>
      </c>
      <c r="AA242" s="18">
        <f t="shared" si="242"/>
        <v>1.6968774650422395E-2</v>
      </c>
      <c r="AB242" s="18">
        <f t="shared" si="243"/>
        <v>1.2207313024378396E-2</v>
      </c>
      <c r="AC242" s="18">
        <f t="shared" si="244"/>
        <v>4.7528640852872398E-4</v>
      </c>
      <c r="AD242" s="18">
        <f t="shared" si="245"/>
        <v>1.7173435652759309E-2</v>
      </c>
      <c r="AE242" s="18">
        <f t="shared" si="246"/>
        <v>1.5503671209669704E-2</v>
      </c>
      <c r="AF242" s="18">
        <f t="shared" si="247"/>
        <v>6.9981285584786663E-3</v>
      </c>
      <c r="AG242" s="18">
        <f t="shared" si="248"/>
        <v>2.1059013553920715E-3</v>
      </c>
      <c r="AH242" s="18">
        <f t="shared" si="249"/>
        <v>2.6617561043268704E-3</v>
      </c>
      <c r="AI242" s="18">
        <f t="shared" si="250"/>
        <v>3.8297273232111989E-3</v>
      </c>
      <c r="AJ242" s="18">
        <f t="shared" si="251"/>
        <v>2.7551005417642302E-3</v>
      </c>
      <c r="AK242" s="18">
        <f t="shared" si="252"/>
        <v>1.3213436805669513E-3</v>
      </c>
      <c r="AL242" s="18">
        <f t="shared" si="253"/>
        <v>2.4694051158925699E-5</v>
      </c>
      <c r="AM242" s="18">
        <f t="shared" si="254"/>
        <v>4.9418183466072348E-3</v>
      </c>
      <c r="AN242" s="18">
        <f t="shared" si="255"/>
        <v>4.461327853835813E-3</v>
      </c>
      <c r="AO242" s="18">
        <f t="shared" si="256"/>
        <v>2.0137776040549745E-3</v>
      </c>
      <c r="AP242" s="18">
        <f t="shared" si="257"/>
        <v>6.0599300947387664E-4</v>
      </c>
      <c r="AQ242" s="18">
        <f t="shared" si="258"/>
        <v>1.3676815408703174E-4</v>
      </c>
      <c r="AR242" s="18">
        <f t="shared" si="259"/>
        <v>4.8059098151609071E-4</v>
      </c>
      <c r="AS242" s="18">
        <f t="shared" si="260"/>
        <v>6.9147297538236011E-4</v>
      </c>
      <c r="AT242" s="18">
        <f t="shared" si="261"/>
        <v>4.9744470253664712E-4</v>
      </c>
      <c r="AU242" s="18">
        <f t="shared" si="262"/>
        <v>2.3857402086219549E-4</v>
      </c>
      <c r="AV242" s="18">
        <f t="shared" si="263"/>
        <v>8.5814910391213955E-5</v>
      </c>
      <c r="AW242" s="18">
        <f t="shared" si="264"/>
        <v>8.9097762904584733E-7</v>
      </c>
      <c r="AX242" s="18">
        <f t="shared" si="265"/>
        <v>1.1850457621807701E-3</v>
      </c>
      <c r="AY242" s="18">
        <f t="shared" si="266"/>
        <v>1.0698243634383734E-3</v>
      </c>
      <c r="AZ242" s="18">
        <f t="shared" si="267"/>
        <v>4.8290294144426982E-4</v>
      </c>
      <c r="BA242" s="18">
        <f t="shared" si="268"/>
        <v>1.4531684441238408E-4</v>
      </c>
      <c r="BB242" s="18">
        <f t="shared" si="269"/>
        <v>3.2796940323271053E-5</v>
      </c>
      <c r="BC242" s="18">
        <f t="shared" si="270"/>
        <v>5.9216220881632985E-6</v>
      </c>
      <c r="BD242" s="18">
        <f t="shared" si="271"/>
        <v>7.2310560666804749E-5</v>
      </c>
      <c r="BE242" s="18">
        <f t="shared" si="272"/>
        <v>1.0404023475036442E-4</v>
      </c>
      <c r="BF242" s="18">
        <f t="shared" si="273"/>
        <v>7.4846401044986169E-5</v>
      </c>
      <c r="BG242" s="18">
        <f t="shared" si="274"/>
        <v>3.5896264958317219E-5</v>
      </c>
      <c r="BH242" s="18">
        <f t="shared" si="275"/>
        <v>1.2911861692420311E-5</v>
      </c>
      <c r="BI242" s="18">
        <f t="shared" si="276"/>
        <v>3.7155101804108482E-6</v>
      </c>
      <c r="BJ242" s="19">
        <f t="shared" si="277"/>
        <v>0.49496249681391763</v>
      </c>
      <c r="BK242" s="19">
        <f t="shared" si="278"/>
        <v>0.26909165138085772</v>
      </c>
      <c r="BL242" s="19">
        <f t="shared" si="279"/>
        <v>0.22444791654417764</v>
      </c>
      <c r="BM242" s="19">
        <f t="shared" si="280"/>
        <v>0.41418014060762287</v>
      </c>
      <c r="BN242" s="19">
        <f t="shared" si="281"/>
        <v>0.58504671277762543</v>
      </c>
    </row>
    <row r="243" spans="1:66" x14ac:dyDescent="0.25">
      <c r="A243" t="s">
        <v>21</v>
      </c>
      <c r="B243" t="s">
        <v>273</v>
      </c>
      <c r="C243" t="s">
        <v>152</v>
      </c>
      <c r="D243" s="16">
        <v>44257</v>
      </c>
      <c r="E243" s="15">
        <f>VLOOKUP(A243,home!$A$2:$E$405,3,FALSE)</f>
        <v>1.4147465437788</v>
      </c>
      <c r="F243" s="15">
        <f>VLOOKUP(B243,home!$B$2:$E$405,3,FALSE)</f>
        <v>0.71</v>
      </c>
      <c r="G243" s="15">
        <f>VLOOKUP(C243,away!$B$2:$E$405,4,FALSE)</f>
        <v>1.29</v>
      </c>
      <c r="H243" s="15">
        <f>VLOOKUP(A243,away!$A$2:$E$405,3,FALSE)</f>
        <v>1.34101382488479</v>
      </c>
      <c r="I243" s="15">
        <f>VLOOKUP(C243,away!$B$2:$E$405,3,FALSE)</f>
        <v>1.0900000000000001</v>
      </c>
      <c r="J243" s="15">
        <f>VLOOKUP(B243,home!$B$2:$E$405,4,FALSE)</f>
        <v>0.82</v>
      </c>
      <c r="K243" s="17">
        <f t="shared" si="282"/>
        <v>1.2957663594470028</v>
      </c>
      <c r="L243" s="17">
        <f t="shared" si="283"/>
        <v>1.1985981566820254</v>
      </c>
      <c r="M243" s="18">
        <f t="shared" si="228"/>
        <v>8.2548893217219158E-2</v>
      </c>
      <c r="N243" s="18">
        <f t="shared" si="229"/>
        <v>0.10696407884045543</v>
      </c>
      <c r="O243" s="18">
        <f t="shared" si="230"/>
        <v>9.8942951246300218E-2</v>
      </c>
      <c r="P243" s="18">
        <f t="shared" si="231"/>
        <v>0.1282069477293607</v>
      </c>
      <c r="Q243" s="18">
        <f t="shared" si="232"/>
        <v>6.9300227515349574E-2</v>
      </c>
      <c r="R243" s="18">
        <f t="shared" si="233"/>
        <v>5.9296419490247484E-2</v>
      </c>
      <c r="S243" s="18">
        <f t="shared" si="234"/>
        <v>4.9779654231179887E-2</v>
      </c>
      <c r="T243" s="18">
        <f t="shared" si="235"/>
        <v>8.3063124957542978E-2</v>
      </c>
      <c r="U243" s="18">
        <f t="shared" si="236"/>
        <v>7.6834305611120285E-2</v>
      </c>
      <c r="V243" s="18">
        <f t="shared" si="237"/>
        <v>8.5903265315726684E-3</v>
      </c>
      <c r="W243" s="18">
        <f t="shared" si="238"/>
        <v>2.9932301172137847E-2</v>
      </c>
      <c r="X243" s="18">
        <f t="shared" si="239"/>
        <v>3.5876801010175645E-2</v>
      </c>
      <c r="Y243" s="18">
        <f t="shared" si="240"/>
        <v>2.1500933779222183E-2</v>
      </c>
      <c r="Z243" s="18">
        <f t="shared" si="241"/>
        <v>2.3690859699618257E-2</v>
      </c>
      <c r="AA243" s="18">
        <f t="shared" si="242"/>
        <v>3.0697819025144058E-2</v>
      </c>
      <c r="AB243" s="18">
        <f t="shared" si="243"/>
        <v>1.9888600600586934E-2</v>
      </c>
      <c r="AC243" s="18">
        <f t="shared" si="244"/>
        <v>8.3385396042910383E-4</v>
      </c>
      <c r="AD243" s="18">
        <f t="shared" si="245"/>
        <v>9.6963172299230765E-3</v>
      </c>
      <c r="AE243" s="18">
        <f t="shared" si="246"/>
        <v>1.1621987958389961E-2</v>
      </c>
      <c r="AF243" s="18">
        <f t="shared" si="247"/>
        <v>6.9650466719534529E-3</v>
      </c>
      <c r="AG243" s="18">
        <f t="shared" si="248"/>
        <v>2.7827640340692284E-3</v>
      </c>
      <c r="AH243" s="18">
        <f t="shared" si="249"/>
        <v>7.0989551915437337E-3</v>
      </c>
      <c r="AI243" s="18">
        <f t="shared" si="250"/>
        <v>9.1985873244240235E-3</v>
      </c>
      <c r="AJ243" s="18">
        <f t="shared" si="251"/>
        <v>5.9596100047121323E-3</v>
      </c>
      <c r="AK243" s="18">
        <f t="shared" si="252"/>
        <v>2.5740873865099253E-3</v>
      </c>
      <c r="AL243" s="18">
        <f t="shared" si="253"/>
        <v>5.180244916783671E-5</v>
      </c>
      <c r="AM243" s="18">
        <f t="shared" si="254"/>
        <v>2.512832335412133E-3</v>
      </c>
      <c r="AN243" s="18">
        <f t="shared" si="255"/>
        <v>3.0118762052759713E-3</v>
      </c>
      <c r="AO243" s="18">
        <f t="shared" si="256"/>
        <v>1.8050146338991168E-3</v>
      </c>
      <c r="AP243" s="18">
        <f t="shared" si="257"/>
        <v>7.211624043251875E-4</v>
      </c>
      <c r="AQ243" s="18">
        <f t="shared" si="258"/>
        <v>2.1609598212313688E-4</v>
      </c>
      <c r="AR243" s="18">
        <f t="shared" si="259"/>
        <v>1.701758921390521E-3</v>
      </c>
      <c r="AS243" s="18">
        <f t="shared" si="260"/>
        <v>2.2050819622266536E-3</v>
      </c>
      <c r="AT243" s="18">
        <f t="shared" si="261"/>
        <v>1.4286355132383424E-3</v>
      </c>
      <c r="AU243" s="18">
        <f t="shared" si="262"/>
        <v>6.1705927932184917E-4</v>
      </c>
      <c r="AV243" s="18">
        <f t="shared" si="263"/>
        <v>1.998911639824659E-4</v>
      </c>
      <c r="AW243" s="18">
        <f t="shared" si="264"/>
        <v>2.2348485558994891E-6</v>
      </c>
      <c r="AX243" s="18">
        <f t="shared" si="265"/>
        <v>5.4267393452628212E-4</v>
      </c>
      <c r="AY243" s="18">
        <f t="shared" si="266"/>
        <v>6.5044797760258392E-4</v>
      </c>
      <c r="AZ243" s="18">
        <f t="shared" si="267"/>
        <v>3.898128734860043E-4</v>
      </c>
      <c r="BA243" s="18">
        <f t="shared" si="268"/>
        <v>1.5574299720374945E-4</v>
      </c>
      <c r="BB243" s="18">
        <f t="shared" si="269"/>
        <v>4.6668317341136998E-5</v>
      </c>
      <c r="BC243" s="18">
        <f t="shared" si="270"/>
        <v>1.1187311828107711E-5</v>
      </c>
      <c r="BD243" s="18">
        <f t="shared" si="271"/>
        <v>3.3995418438264539E-4</v>
      </c>
      <c r="BE243" s="18">
        <f t="shared" si="272"/>
        <v>4.4050119587627553E-4</v>
      </c>
      <c r="BF243" s="18">
        <f t="shared" si="273"/>
        <v>2.8539331545632637E-4</v>
      </c>
      <c r="BG243" s="18">
        <f t="shared" si="274"/>
        <v>1.2326768579311802E-4</v>
      </c>
      <c r="BH243" s="18">
        <f t="shared" si="275"/>
        <v>3.9931530114401385E-5</v>
      </c>
      <c r="BI243" s="18">
        <f t="shared" si="276"/>
        <v>1.0348386680697244E-5</v>
      </c>
      <c r="BJ243" s="19">
        <f t="shared" si="277"/>
        <v>0.38776709814224281</v>
      </c>
      <c r="BK243" s="19">
        <f t="shared" si="278"/>
        <v>0.270661926096532</v>
      </c>
      <c r="BL243" s="19">
        <f t="shared" si="279"/>
        <v>0.31788315901905212</v>
      </c>
      <c r="BM243" s="19">
        <f t="shared" si="280"/>
        <v>0.45409531178946588</v>
      </c>
      <c r="BN243" s="19">
        <f t="shared" si="281"/>
        <v>0.54525951803893258</v>
      </c>
    </row>
    <row r="244" spans="1:66" x14ac:dyDescent="0.25">
      <c r="A244" t="s">
        <v>21</v>
      </c>
      <c r="B244" t="s">
        <v>265</v>
      </c>
      <c r="C244" t="s">
        <v>397</v>
      </c>
      <c r="D244" s="16">
        <v>44257</v>
      </c>
      <c r="E244" s="15">
        <f>VLOOKUP(A244,home!$A$2:$E$405,3,FALSE)</f>
        <v>1.4147465437788</v>
      </c>
      <c r="F244" s="15">
        <f>VLOOKUP(B244,home!$B$2:$E$405,3,FALSE)</f>
        <v>0.9</v>
      </c>
      <c r="G244" s="15">
        <f>VLOOKUP(C244,away!$B$2:$E$405,4,FALSE)</f>
        <v>1.48</v>
      </c>
      <c r="H244" s="15">
        <f>VLOOKUP(A244,away!$A$2:$E$405,3,FALSE)</f>
        <v>1.34101382488479</v>
      </c>
      <c r="I244" s="15">
        <f>VLOOKUP(C244,away!$B$2:$E$405,3,FALSE)</f>
        <v>0.64</v>
      </c>
      <c r="J244" s="15">
        <f>VLOOKUP(B244,home!$B$2:$E$405,4,FALSE)</f>
        <v>0.95</v>
      </c>
      <c r="K244" s="17">
        <f t="shared" si="282"/>
        <v>1.8844423963133616</v>
      </c>
      <c r="L244" s="17">
        <f t="shared" si="283"/>
        <v>0.81533640552995235</v>
      </c>
      <c r="M244" s="18">
        <f t="shared" si="228"/>
        <v>6.7220380119544815E-2</v>
      </c>
      <c r="N244" s="18">
        <f t="shared" si="229"/>
        <v>0.12667293419357009</v>
      </c>
      <c r="O244" s="18">
        <f t="shared" si="230"/>
        <v>5.4807223105026739E-2</v>
      </c>
      <c r="P244" s="18">
        <f t="shared" si="231"/>
        <v>0.10328105484331762</v>
      </c>
      <c r="Q244" s="18">
        <f t="shared" si="232"/>
        <v>0.11935392382988801</v>
      </c>
      <c r="R244" s="18">
        <f t="shared" si="233"/>
        <v>2.2343162141765325E-2</v>
      </c>
      <c r="S244" s="18">
        <f t="shared" si="234"/>
        <v>3.9671660107314995E-2</v>
      </c>
      <c r="T244" s="18">
        <f t="shared" si="235"/>
        <v>9.7313599241356602E-2</v>
      </c>
      <c r="U244" s="18">
        <f t="shared" si="236"/>
        <v>4.210440200764623E-2</v>
      </c>
      <c r="V244" s="18">
        <f t="shared" si="237"/>
        <v>6.7726333656918363E-3</v>
      </c>
      <c r="W244" s="18">
        <f t="shared" si="238"/>
        <v>7.4971864743798883E-2</v>
      </c>
      <c r="X244" s="18">
        <f t="shared" si="239"/>
        <v>6.1127290716086739E-2</v>
      </c>
      <c r="Y244" s="18">
        <f t="shared" si="240"/>
        <v>2.4919652746119292E-2</v>
      </c>
      <c r="Z244" s="18">
        <f t="shared" si="241"/>
        <v>6.0723978362799509E-3</v>
      </c>
      <c r="AA244" s="18">
        <f t="shared" si="242"/>
        <v>1.1443083929967462E-2</v>
      </c>
      <c r="AB244" s="18">
        <f t="shared" si="243"/>
        <v>1.0781916251101403E-2</v>
      </c>
      <c r="AC244" s="18">
        <f t="shared" si="244"/>
        <v>6.5036518392165533E-4</v>
      </c>
      <c r="AD244" s="18">
        <f t="shared" si="245"/>
        <v>3.532004011347141E-2</v>
      </c>
      <c r="AE244" s="18">
        <f t="shared" si="246"/>
        <v>2.8797714549291507E-2</v>
      </c>
      <c r="AF244" s="18">
        <f t="shared" si="247"/>
        <v>1.1739912534048474E-2</v>
      </c>
      <c r="AG244" s="18">
        <f t="shared" si="248"/>
        <v>3.1906593622490387E-3</v>
      </c>
      <c r="AH244" s="18">
        <f t="shared" si="249"/>
        <v>1.2377617561950887E-3</v>
      </c>
      <c r="AI244" s="18">
        <f t="shared" si="250"/>
        <v>2.3324907299093075E-3</v>
      </c>
      <c r="AJ244" s="18">
        <f t="shared" si="251"/>
        <v>2.1977222102244993E-3</v>
      </c>
      <c r="AK244" s="18">
        <f t="shared" si="252"/>
        <v>1.3804936360888513E-3</v>
      </c>
      <c r="AL244" s="18">
        <f t="shared" si="253"/>
        <v>3.9970260274839779E-5</v>
      </c>
      <c r="AM244" s="18">
        <f t="shared" si="254"/>
        <v>1.3311716205862812E-2</v>
      </c>
      <c r="AN244" s="18">
        <f t="shared" si="255"/>
        <v>1.0853526842723E-2</v>
      </c>
      <c r="AO244" s="18">
        <f t="shared" si="256"/>
        <v>4.4246377816343115E-3</v>
      </c>
      <c r="AP244" s="18">
        <f t="shared" si="257"/>
        <v>1.2025227548832472E-3</v>
      </c>
      <c r="AQ244" s="18">
        <f t="shared" si="258"/>
        <v>2.4511514513362068E-4</v>
      </c>
      <c r="AR244" s="18">
        <f t="shared" si="259"/>
        <v>2.0183844423970901E-4</v>
      </c>
      <c r="AS244" s="18">
        <f t="shared" si="260"/>
        <v>3.8035292153123807E-4</v>
      </c>
      <c r="AT244" s="18">
        <f t="shared" si="261"/>
        <v>3.5837658544755717E-4</v>
      </c>
      <c r="AU244" s="18">
        <f t="shared" si="262"/>
        <v>2.2511334382113168E-4</v>
      </c>
      <c r="AV244" s="18">
        <f t="shared" si="263"/>
        <v>1.0605328226810178E-4</v>
      </c>
      <c r="AW244" s="18">
        <f t="shared" si="264"/>
        <v>1.7059023849801798E-6</v>
      </c>
      <c r="AX244" s="18">
        <f t="shared" si="265"/>
        <v>4.1808603976699228E-3</v>
      </c>
      <c r="AY244" s="18">
        <f t="shared" si="266"/>
        <v>3.4088076886587219E-3</v>
      </c>
      <c r="AZ244" s="18">
        <f t="shared" si="267"/>
        <v>1.3896625040069337E-3</v>
      </c>
      <c r="BA244" s="18">
        <f t="shared" si="268"/>
        <v>3.7768081030558872E-4</v>
      </c>
      <c r="BB244" s="18">
        <f t="shared" si="269"/>
        <v>7.6984228578049616E-5</v>
      </c>
      <c r="BC244" s="18">
        <f t="shared" si="270"/>
        <v>1.2553608842264644E-5</v>
      </c>
      <c r="BD244" s="18">
        <f t="shared" si="271"/>
        <v>2.7427705270693666E-5</v>
      </c>
      <c r="BE244" s="18">
        <f t="shared" si="272"/>
        <v>5.1685930645682585E-5</v>
      </c>
      <c r="BF244" s="18">
        <f t="shared" si="273"/>
        <v>4.8699579500818164E-5</v>
      </c>
      <c r="BG244" s="18">
        <f t="shared" si="274"/>
        <v>3.0590517431324956E-5</v>
      </c>
      <c r="BH244" s="18">
        <f t="shared" si="275"/>
        <v>1.4411516993187918E-5</v>
      </c>
      <c r="BI244" s="18">
        <f t="shared" si="276"/>
        <v>5.4315347234307496E-6</v>
      </c>
      <c r="BJ244" s="19">
        <f t="shared" si="277"/>
        <v>0.6228916599981783</v>
      </c>
      <c r="BK244" s="19">
        <f t="shared" si="278"/>
        <v>0.22104487156872446</v>
      </c>
      <c r="BL244" s="19">
        <f t="shared" si="279"/>
        <v>0.15007823712979779</v>
      </c>
      <c r="BM244" s="19">
        <f t="shared" si="280"/>
        <v>0.50300138651359438</v>
      </c>
      <c r="BN244" s="19">
        <f t="shared" si="281"/>
        <v>0.49367867823311262</v>
      </c>
    </row>
    <row r="245" spans="1:66" x14ac:dyDescent="0.25">
      <c r="A245" t="s">
        <v>21</v>
      </c>
      <c r="B245" t="s">
        <v>270</v>
      </c>
      <c r="C245" t="s">
        <v>264</v>
      </c>
      <c r="D245" s="16">
        <v>44257</v>
      </c>
      <c r="E245" s="15">
        <f>VLOOKUP(A245,home!$A$2:$E$405,3,FALSE)</f>
        <v>1.4147465437788</v>
      </c>
      <c r="F245" s="15">
        <f>VLOOKUP(B245,home!$B$2:$E$405,3,FALSE)</f>
        <v>0.77</v>
      </c>
      <c r="G245" s="15">
        <f>VLOOKUP(C245,away!$B$2:$E$405,4,FALSE)</f>
        <v>1.35</v>
      </c>
      <c r="H245" s="15">
        <f>VLOOKUP(A245,away!$A$2:$E$405,3,FALSE)</f>
        <v>1.34101382488479</v>
      </c>
      <c r="I245" s="15">
        <f>VLOOKUP(C245,away!$B$2:$E$405,3,FALSE)</f>
        <v>0.71</v>
      </c>
      <c r="J245" s="15">
        <f>VLOOKUP(B245,home!$B$2:$E$405,4,FALSE)</f>
        <v>1.02</v>
      </c>
      <c r="K245" s="17">
        <f t="shared" si="282"/>
        <v>1.4706290322580629</v>
      </c>
      <c r="L245" s="17">
        <f t="shared" si="283"/>
        <v>0.97116221198156494</v>
      </c>
      <c r="M245" s="18">
        <f t="shared" si="228"/>
        <v>8.7004864835659543E-2</v>
      </c>
      <c r="N245" s="18">
        <f t="shared" si="229"/>
        <v>0.12795188017500955</v>
      </c>
      <c r="O245" s="18">
        <f t="shared" si="230"/>
        <v>8.4495836986956188E-2</v>
      </c>
      <c r="P245" s="18">
        <f t="shared" si="231"/>
        <v>0.12426203097796243</v>
      </c>
      <c r="Q245" s="18">
        <f t="shared" si="232"/>
        <v>9.4084874858686982E-2</v>
      </c>
      <c r="R245" s="18">
        <f t="shared" si="233"/>
        <v>4.1029581975743051E-2</v>
      </c>
      <c r="S245" s="18">
        <f t="shared" si="234"/>
        <v>4.4368359090994965E-2</v>
      </c>
      <c r="T245" s="18">
        <f t="shared" si="235"/>
        <v>9.1371675181771167E-2</v>
      </c>
      <c r="U245" s="18">
        <f t="shared" si="236"/>
        <v>6.0339294434939864E-2</v>
      </c>
      <c r="V245" s="18">
        <f t="shared" si="237"/>
        <v>7.040860968228568E-3</v>
      </c>
      <c r="W245" s="18">
        <f t="shared" si="238"/>
        <v>4.6121316154517249E-2</v>
      </c>
      <c r="X245" s="18">
        <f t="shared" si="239"/>
        <v>4.4791279416122057E-2</v>
      </c>
      <c r="Y245" s="18">
        <f t="shared" si="240"/>
        <v>2.1749798997622714E-2</v>
      </c>
      <c r="Z245" s="18">
        <f t="shared" si="241"/>
        <v>1.3282126529413858E-2</v>
      </c>
      <c r="AA245" s="18">
        <f t="shared" si="242"/>
        <v>1.9533080884281045E-2</v>
      </c>
      <c r="AB245" s="18">
        <f t="shared" si="243"/>
        <v>1.4362957918934351E-2</v>
      </c>
      <c r="AC245" s="18">
        <f t="shared" si="244"/>
        <v>6.2849336456511262E-4</v>
      </c>
      <c r="AD245" s="18">
        <f t="shared" si="245"/>
        <v>1.6956836635696464E-2</v>
      </c>
      <c r="AE245" s="18">
        <f t="shared" si="246"/>
        <v>1.6467838975333014E-2</v>
      </c>
      <c r="AF245" s="18">
        <f t="shared" si="247"/>
        <v>7.9964714629203182E-3</v>
      </c>
      <c r="AG245" s="18">
        <f t="shared" si="248"/>
        <v>2.5886236379923863E-3</v>
      </c>
      <c r="AH245" s="18">
        <f t="shared" si="249"/>
        <v>3.2247748450311459E-3</v>
      </c>
      <c r="AI245" s="18">
        <f t="shared" si="250"/>
        <v>4.7424475095982988E-3</v>
      </c>
      <c r="AJ245" s="18">
        <f t="shared" si="251"/>
        <v>3.4871904957876039E-3</v>
      </c>
      <c r="AK245" s="18">
        <f t="shared" si="252"/>
        <v>1.7094545280398792E-3</v>
      </c>
      <c r="AL245" s="18">
        <f t="shared" si="253"/>
        <v>3.5905055233198843E-5</v>
      </c>
      <c r="AM245" s="18">
        <f t="shared" si="254"/>
        <v>4.987443250342471E-3</v>
      </c>
      <c r="AN245" s="18">
        <f t="shared" si="255"/>
        <v>4.8436164191351201E-3</v>
      </c>
      <c r="AO245" s="18">
        <f t="shared" si="256"/>
        <v>2.3519686177987447E-3</v>
      </c>
      <c r="AP245" s="18">
        <f t="shared" si="257"/>
        <v>7.6138101512421774E-4</v>
      </c>
      <c r="AQ245" s="18">
        <f t="shared" si="258"/>
        <v>1.848561177022011E-4</v>
      </c>
      <c r="AR245" s="18">
        <f t="shared" si="259"/>
        <v>6.2635589432859153E-4</v>
      </c>
      <c r="AS245" s="18">
        <f t="shared" si="260"/>
        <v>9.2113716272558999E-4</v>
      </c>
      <c r="AT245" s="18">
        <f t="shared" si="261"/>
        <v>6.7732552709803622E-4</v>
      </c>
      <c r="AU245" s="18">
        <f t="shared" si="262"/>
        <v>3.3203152814662235E-4</v>
      </c>
      <c r="AV245" s="18">
        <f t="shared" si="263"/>
        <v>1.2207380122935825E-4</v>
      </c>
      <c r="AW245" s="18">
        <f t="shared" si="264"/>
        <v>1.4244526230677629E-6</v>
      </c>
      <c r="AX245" s="18">
        <f t="shared" si="265"/>
        <v>1.2224464734488607E-3</v>
      </c>
      <c r="AY245" s="18">
        <f t="shared" si="266"/>
        <v>1.1871938211836591E-3</v>
      </c>
      <c r="AZ245" s="18">
        <f t="shared" si="267"/>
        <v>5.7647888871578429E-4</v>
      </c>
      <c r="BA245" s="18">
        <f t="shared" si="268"/>
        <v>1.8661817090863186E-4</v>
      </c>
      <c r="BB245" s="18">
        <f t="shared" si="269"/>
        <v>4.5309128913895146E-5</v>
      </c>
      <c r="BC245" s="18">
        <f t="shared" si="270"/>
        <v>8.800502771795263E-6</v>
      </c>
      <c r="BD245" s="18">
        <f t="shared" si="271"/>
        <v>1.01382195970641E-4</v>
      </c>
      <c r="BE245" s="18">
        <f t="shared" si="272"/>
        <v>1.4909560074850107E-4</v>
      </c>
      <c r="BF245" s="18">
        <f t="shared" si="273"/>
        <v>1.0963215952135133E-4</v>
      </c>
      <c r="BG245" s="18">
        <f t="shared" si="274"/>
        <v>5.3742745553748812E-5</v>
      </c>
      <c r="BH245" s="18">
        <f t="shared" si="275"/>
        <v>1.9758910471150231E-5</v>
      </c>
      <c r="BI245" s="18">
        <f t="shared" si="276"/>
        <v>5.8116054769322728E-6</v>
      </c>
      <c r="BJ245" s="19">
        <f t="shared" si="277"/>
        <v>0.48643670790171722</v>
      </c>
      <c r="BK245" s="19">
        <f t="shared" si="278"/>
        <v>0.26452770811382748</v>
      </c>
      <c r="BL245" s="19">
        <f t="shared" si="279"/>
        <v>0.23604296671058195</v>
      </c>
      <c r="BM245" s="19">
        <f t="shared" si="280"/>
        <v>0.44027467007696219</v>
      </c>
      <c r="BN245" s="19">
        <f t="shared" si="281"/>
        <v>0.55882906981001768</v>
      </c>
    </row>
    <row r="246" spans="1:66" x14ac:dyDescent="0.25">
      <c r="A246" t="s">
        <v>21</v>
      </c>
      <c r="B246" t="s">
        <v>372</v>
      </c>
      <c r="C246" t="s">
        <v>274</v>
      </c>
      <c r="D246" s="16">
        <v>44257</v>
      </c>
      <c r="E246" s="15">
        <f>VLOOKUP(A246,home!$A$2:$E$405,3,FALSE)</f>
        <v>1.4147465437788</v>
      </c>
      <c r="F246" s="15">
        <f>VLOOKUP(B246,home!$B$2:$E$405,3,FALSE)</f>
        <v>0.26</v>
      </c>
      <c r="G246" s="15">
        <f>VLOOKUP(C246,away!$B$2:$E$405,4,FALSE)</f>
        <v>0.64</v>
      </c>
      <c r="H246" s="15">
        <f>VLOOKUP(A246,away!$A$2:$E$405,3,FALSE)</f>
        <v>1.34101382488479</v>
      </c>
      <c r="I246" s="15">
        <f>VLOOKUP(C246,away!$B$2:$E$405,3,FALSE)</f>
        <v>1.41</v>
      </c>
      <c r="J246" s="15">
        <f>VLOOKUP(B246,home!$B$2:$E$405,4,FALSE)</f>
        <v>0.75</v>
      </c>
      <c r="K246" s="17">
        <f t="shared" si="282"/>
        <v>0.23541382488479234</v>
      </c>
      <c r="L246" s="17">
        <f t="shared" si="283"/>
        <v>1.4181221198156653</v>
      </c>
      <c r="M246" s="18">
        <f t="shared" si="228"/>
        <v>0.19137202994119304</v>
      </c>
      <c r="N246" s="18">
        <f t="shared" si="229"/>
        <v>4.5051621544423257E-2</v>
      </c>
      <c r="O246" s="18">
        <f t="shared" si="230"/>
        <v>0.2713889087736317</v>
      </c>
      <c r="P246" s="18">
        <f t="shared" si="231"/>
        <v>6.3888701045710608E-2</v>
      </c>
      <c r="Q246" s="18">
        <f t="shared" si="232"/>
        <v>5.3028872725173967E-3</v>
      </c>
      <c r="R246" s="18">
        <f t="shared" si="233"/>
        <v>0.19243130730226138</v>
      </c>
      <c r="S246" s="18">
        <f t="shared" si="234"/>
        <v>5.3322396728540675E-3</v>
      </c>
      <c r="T246" s="18">
        <f t="shared" si="235"/>
        <v>7.5201417400458832E-3</v>
      </c>
      <c r="U246" s="18">
        <f t="shared" si="236"/>
        <v>4.5300990079606231E-2</v>
      </c>
      <c r="V246" s="18">
        <f t="shared" si="237"/>
        <v>1.9779383322267096E-4</v>
      </c>
      <c r="W246" s="18">
        <f t="shared" si="238"/>
        <v>4.161243252520682E-4</v>
      </c>
      <c r="X246" s="18">
        <f t="shared" si="239"/>
        <v>5.9011511023332637E-4</v>
      </c>
      <c r="Y246" s="18">
        <f t="shared" si="240"/>
        <v>4.1842764552966994E-4</v>
      </c>
      <c r="Z246" s="18">
        <f t="shared" si="241"/>
        <v>9.0963697810127489E-2</v>
      </c>
      <c r="AA246" s="18">
        <f t="shared" si="242"/>
        <v>2.1414112027146524E-2</v>
      </c>
      <c r="AB246" s="18">
        <f t="shared" si="243"/>
        <v>2.5205890094109982E-3</v>
      </c>
      <c r="AC246" s="18">
        <f t="shared" si="244"/>
        <v>4.1270369693430248E-6</v>
      </c>
      <c r="AD246" s="18">
        <f t="shared" si="245"/>
        <v>2.4490354758798189E-5</v>
      </c>
      <c r="AE246" s="18">
        <f t="shared" si="246"/>
        <v>3.4730313805584553E-5</v>
      </c>
      <c r="AF246" s="18">
        <f t="shared" si="247"/>
        <v>2.462591311791942E-5</v>
      </c>
      <c r="AG246" s="18">
        <f t="shared" si="248"/>
        <v>1.1640850704393421E-5</v>
      </c>
      <c r="AH246" s="18">
        <f t="shared" si="249"/>
        <v>3.2249407991192434E-2</v>
      </c>
      <c r="AI246" s="18">
        <f t="shared" si="250"/>
        <v>7.5919564854767989E-3</v>
      </c>
      <c r="AJ246" s="18">
        <f t="shared" si="251"/>
        <v>8.9362575730249924E-4</v>
      </c>
      <c r="AK246" s="18">
        <f t="shared" si="252"/>
        <v>7.0123952514050157E-5</v>
      </c>
      <c r="AL246" s="18">
        <f t="shared" si="253"/>
        <v>5.5111717468843427E-8</v>
      </c>
      <c r="AM246" s="18">
        <f t="shared" si="254"/>
        <v>1.153073617310832E-6</v>
      </c>
      <c r="AN246" s="18">
        <f t="shared" si="255"/>
        <v>1.6351992024843543E-6</v>
      </c>
      <c r="AO246" s="18">
        <f t="shared" si="256"/>
        <v>1.159456079673999E-6</v>
      </c>
      <c r="AP246" s="18">
        <f t="shared" si="257"/>
        <v>5.4808343784681711E-7</v>
      </c>
      <c r="AQ246" s="18">
        <f t="shared" si="258"/>
        <v>1.9431231167879666E-7</v>
      </c>
      <c r="AR246" s="18">
        <f t="shared" si="259"/>
        <v>9.1467197646540061E-3</v>
      </c>
      <c r="AS246" s="18">
        <f t="shared" si="260"/>
        <v>2.1532642849465271E-3</v>
      </c>
      <c r="AT246" s="18">
        <f t="shared" si="261"/>
        <v>2.5345409065353965E-4</v>
      </c>
      <c r="AU246" s="18">
        <f t="shared" si="262"/>
        <v>1.9888865637815555E-5</v>
      </c>
      <c r="AV246" s="18">
        <f t="shared" si="263"/>
        <v>1.1705284831044687E-6</v>
      </c>
      <c r="AW246" s="18">
        <f t="shared" si="264"/>
        <v>5.1107782669363626E-10</v>
      </c>
      <c r="AX246" s="18">
        <f t="shared" si="265"/>
        <v>4.5241578437481023E-8</v>
      </c>
      <c r="AY246" s="18">
        <f t="shared" si="266"/>
        <v>6.4158083117567281E-8</v>
      </c>
      <c r="AZ246" s="18">
        <f t="shared" si="267"/>
        <v>4.5491998416997087E-8</v>
      </c>
      <c r="BA246" s="18">
        <f t="shared" si="268"/>
        <v>2.1504403076587585E-8</v>
      </c>
      <c r="BB246" s="18">
        <f t="shared" si="269"/>
        <v>7.6239674190852344E-9</v>
      </c>
      <c r="BC246" s="18">
        <f t="shared" si="270"/>
        <v>2.162343367551742E-9</v>
      </c>
      <c r="BD246" s="18">
        <f t="shared" si="271"/>
        <v>2.1618609370018284E-3</v>
      </c>
      <c r="BE246" s="18">
        <f t="shared" si="272"/>
        <v>5.0893195204862148E-4</v>
      </c>
      <c r="BF246" s="18">
        <f t="shared" si="273"/>
        <v>5.990480871892485E-5</v>
      </c>
      <c r="BG246" s="18">
        <f t="shared" si="274"/>
        <v>4.7008067165046522E-6</v>
      </c>
      <c r="BH246" s="18">
        <f t="shared" si="275"/>
        <v>2.7665872229412045E-7</v>
      </c>
      <c r="BI246" s="18">
        <f t="shared" si="276"/>
        <v>1.3025857600599699E-8</v>
      </c>
      <c r="BJ246" s="19">
        <f t="shared" si="277"/>
        <v>5.9399681377411133E-2</v>
      </c>
      <c r="BK246" s="19">
        <f t="shared" si="278"/>
        <v>0.26079501079975032</v>
      </c>
      <c r="BL246" s="19">
        <f t="shared" si="279"/>
        <v>0.58817120710198356</v>
      </c>
      <c r="BM246" s="19">
        <f t="shared" si="280"/>
        <v>0.22989407756252961</v>
      </c>
      <c r="BN246" s="19">
        <f t="shared" si="281"/>
        <v>0.76943545587973738</v>
      </c>
    </row>
    <row r="247" spans="1:66" x14ac:dyDescent="0.25">
      <c r="A247" t="s">
        <v>21</v>
      </c>
      <c r="B247" t="s">
        <v>267</v>
      </c>
      <c r="C247" t="s">
        <v>150</v>
      </c>
      <c r="D247" s="16">
        <v>44257</v>
      </c>
      <c r="E247" s="15">
        <f>VLOOKUP(A247,home!$A$2:$E$405,3,FALSE)</f>
        <v>1.4147465437788</v>
      </c>
      <c r="F247" s="15">
        <f>VLOOKUP(B247,home!$B$2:$E$405,3,FALSE)</f>
        <v>1.06</v>
      </c>
      <c r="G247" s="15">
        <f>VLOOKUP(C247,away!$B$2:$E$405,4,FALSE)</f>
        <v>0.71</v>
      </c>
      <c r="H247" s="15">
        <f>VLOOKUP(A247,away!$A$2:$E$405,3,FALSE)</f>
        <v>1.34101382488479</v>
      </c>
      <c r="I247" s="15">
        <f>VLOOKUP(C247,away!$B$2:$E$405,3,FALSE)</f>
        <v>0.85</v>
      </c>
      <c r="J247" s="15">
        <f>VLOOKUP(B247,home!$B$2:$E$405,4,FALSE)</f>
        <v>1.1200000000000001</v>
      </c>
      <c r="K247" s="17">
        <f t="shared" si="282"/>
        <v>1.0647382488479249</v>
      </c>
      <c r="L247" s="17">
        <f t="shared" si="283"/>
        <v>1.2766451612903202</v>
      </c>
      <c r="M247" s="18">
        <f t="shared" si="228"/>
        <v>9.6194469733734411E-2</v>
      </c>
      <c r="N247" s="18">
        <f t="shared" si="229"/>
        <v>0.10242193125315108</v>
      </c>
      <c r="O247" s="18">
        <f t="shared" si="230"/>
        <v>0.12280620432846019</v>
      </c>
      <c r="P247" s="18">
        <f t="shared" si="231"/>
        <v>0.13075646294434515</v>
      </c>
      <c r="Q247" s="18">
        <f t="shared" si="232"/>
        <v>5.4526273863051311E-2</v>
      </c>
      <c r="R247" s="18">
        <f t="shared" si="233"/>
        <v>7.8389973266179552E-2</v>
      </c>
      <c r="S247" s="18">
        <f t="shared" si="234"/>
        <v>4.4434084020217021E-2</v>
      </c>
      <c r="T247" s="18">
        <f t="shared" si="235"/>
        <v>6.9610703690455328E-2</v>
      </c>
      <c r="U247" s="18">
        <f t="shared" si="236"/>
        <v>8.3464802862667664E-2</v>
      </c>
      <c r="V247" s="18">
        <f t="shared" si="237"/>
        <v>6.7109929346915514E-3</v>
      </c>
      <c r="W247" s="18">
        <f t="shared" si="238"/>
        <v>1.9352069783049212E-2</v>
      </c>
      <c r="X247" s="18">
        <f t="shared" si="239"/>
        <v>2.4705726249482394E-2</v>
      </c>
      <c r="Y247" s="18">
        <f t="shared" si="240"/>
        <v>1.5770222936282479E-2</v>
      </c>
      <c r="Z247" s="18">
        <f t="shared" si="241"/>
        <v>3.3358726687981899E-2</v>
      </c>
      <c r="AA247" s="18">
        <f t="shared" si="242"/>
        <v>3.5518312237558386E-2</v>
      </c>
      <c r="AB247" s="18">
        <f t="shared" si="243"/>
        <v>1.8908852786925869E-2</v>
      </c>
      <c r="AC247" s="18">
        <f t="shared" si="244"/>
        <v>5.7013782952757561E-4</v>
      </c>
      <c r="AD247" s="18">
        <f t="shared" si="245"/>
        <v>5.1512222230966648E-3</v>
      </c>
      <c r="AE247" s="18">
        <f t="shared" si="246"/>
        <v>6.5762829258475238E-3</v>
      </c>
      <c r="AF247" s="18">
        <f t="shared" si="247"/>
        <v>4.1977898882796958E-3</v>
      </c>
      <c r="AG247" s="18">
        <f t="shared" si="248"/>
        <v>1.7863627163285695E-3</v>
      </c>
      <c r="AH247" s="18">
        <f t="shared" si="249"/>
        <v>1.0646814253254597E-2</v>
      </c>
      <c r="AI247" s="18">
        <f t="shared" si="250"/>
        <v>1.1336070363819426E-2</v>
      </c>
      <c r="AJ247" s="18">
        <f t="shared" si="251"/>
        <v>6.0349738539949771E-3</v>
      </c>
      <c r="AK247" s="18">
        <f t="shared" si="252"/>
        <v>2.141889164381875E-3</v>
      </c>
      <c r="AL247" s="18">
        <f t="shared" si="253"/>
        <v>3.0999372910373532E-5</v>
      </c>
      <c r="AM247" s="18">
        <f t="shared" si="254"/>
        <v>1.0969406658492917E-3</v>
      </c>
      <c r="AN247" s="18">
        <f t="shared" si="255"/>
        <v>1.4004039932790804E-3</v>
      </c>
      <c r="AO247" s="18">
        <f t="shared" si="256"/>
        <v>8.9390949093569024E-4</v>
      </c>
      <c r="AP247" s="18">
        <f t="shared" si="257"/>
        <v>3.804017420781808E-4</v>
      </c>
      <c r="AQ247" s="18">
        <f t="shared" si="258"/>
        <v>1.2140951084262955E-4</v>
      </c>
      <c r="AR247" s="18">
        <f t="shared" si="259"/>
        <v>2.7184407799148583E-3</v>
      </c>
      <c r="AS247" s="18">
        <f t="shared" si="260"/>
        <v>2.8944278756033335E-3</v>
      </c>
      <c r="AT247" s="18">
        <f t="shared" si="261"/>
        <v>1.5409040338432562E-3</v>
      </c>
      <c r="AU247" s="18">
        <f t="shared" si="262"/>
        <v>5.468864875456575E-4</v>
      </c>
      <c r="AV247" s="18">
        <f t="shared" si="263"/>
        <v>1.4557274026698894E-4</v>
      </c>
      <c r="AW247" s="18">
        <f t="shared" si="264"/>
        <v>1.170478570497429E-6</v>
      </c>
      <c r="AX247" s="18">
        <f t="shared" si="265"/>
        <v>1.9465911394107521E-4</v>
      </c>
      <c r="AY247" s="18">
        <f t="shared" si="266"/>
        <v>2.4851061591393483E-4</v>
      </c>
      <c r="AZ247" s="18">
        <f t="shared" si="267"/>
        <v>1.5862993766790109E-4</v>
      </c>
      <c r="BA247" s="18">
        <f t="shared" si="268"/>
        <v>6.7504714119837018E-5</v>
      </c>
      <c r="BB247" s="18">
        <f t="shared" si="269"/>
        <v>2.1544891661344084E-5</v>
      </c>
      <c r="BC247" s="18">
        <f t="shared" si="270"/>
        <v>5.5010363379958172E-6</v>
      </c>
      <c r="BD247" s="18">
        <f t="shared" si="271"/>
        <v>5.7841404465543069E-4</v>
      </c>
      <c r="BE247" s="18">
        <f t="shared" si="272"/>
        <v>6.1585955701546876E-4</v>
      </c>
      <c r="BF247" s="18">
        <f t="shared" si="273"/>
        <v>3.2786461313645445E-4</v>
      </c>
      <c r="BG247" s="18">
        <f t="shared" si="274"/>
        <v>1.1636333135003696E-4</v>
      </c>
      <c r="BH247" s="18">
        <f t="shared" si="275"/>
        <v>3.0974122412937295E-5</v>
      </c>
      <c r="BI247" s="18">
        <f t="shared" si="276"/>
        <v>6.5958665715104261E-6</v>
      </c>
      <c r="BJ247" s="19">
        <f t="shared" si="277"/>
        <v>0.30868800124165119</v>
      </c>
      <c r="BK247" s="19">
        <f t="shared" si="278"/>
        <v>0.27894565745134003</v>
      </c>
      <c r="BL247" s="19">
        <f t="shared" si="279"/>
        <v>0.37877019656955846</v>
      </c>
      <c r="BM247" s="19">
        <f t="shared" si="280"/>
        <v>0.41441992642426645</v>
      </c>
      <c r="BN247" s="19">
        <f t="shared" si="281"/>
        <v>0.58509531538892168</v>
      </c>
    </row>
    <row r="248" spans="1:66" x14ac:dyDescent="0.25">
      <c r="A248" t="s">
        <v>21</v>
      </c>
      <c r="B248" t="s">
        <v>23</v>
      </c>
      <c r="C248" t="s">
        <v>268</v>
      </c>
      <c r="D248" s="16">
        <v>44257</v>
      </c>
      <c r="E248" s="15">
        <f>VLOOKUP(A248,home!$A$2:$E$405,3,FALSE)</f>
        <v>1.4147465437788</v>
      </c>
      <c r="F248" s="15">
        <f>VLOOKUP(B248,home!$B$2:$E$405,3,FALSE)</f>
        <v>1.67</v>
      </c>
      <c r="G248" s="15">
        <f>VLOOKUP(C248,away!$B$2:$E$405,4,FALSE)</f>
        <v>0.49</v>
      </c>
      <c r="H248" s="15">
        <f>VLOOKUP(A248,away!$A$2:$E$405,3,FALSE)</f>
        <v>1.34101382488479</v>
      </c>
      <c r="I248" s="15">
        <f>VLOOKUP(C248,away!$B$2:$E$405,3,FALSE)</f>
        <v>0.92</v>
      </c>
      <c r="J248" s="15">
        <f>VLOOKUP(B248,home!$B$2:$E$405,4,FALSE)</f>
        <v>0.95</v>
      </c>
      <c r="K248" s="17">
        <f t="shared" si="282"/>
        <v>1.1576870967741919</v>
      </c>
      <c r="L248" s="17">
        <f t="shared" si="283"/>
        <v>1.1720460829493065</v>
      </c>
      <c r="M248" s="18">
        <f t="shared" si="228"/>
        <v>9.7321711031372674E-2</v>
      </c>
      <c r="N248" s="18">
        <f t="shared" si="229"/>
        <v>0.11266808909700667</v>
      </c>
      <c r="O248" s="18">
        <f t="shared" si="230"/>
        <v>0.11406553020024464</v>
      </c>
      <c r="P248" s="18">
        <f t="shared" si="231"/>
        <v>0.13205219249953012</v>
      </c>
      <c r="Q248" s="18">
        <f t="shared" si="232"/>
        <v>6.5217196482904846E-2</v>
      </c>
      <c r="R248" s="18">
        <f t="shared" si="233"/>
        <v>6.6845028935366285E-2</v>
      </c>
      <c r="S248" s="18">
        <f t="shared" si="234"/>
        <v>4.4794171205826107E-2</v>
      </c>
      <c r="T248" s="18">
        <f t="shared" si="235"/>
        <v>7.6437559678723899E-2</v>
      </c>
      <c r="U248" s="18">
        <f t="shared" si="236"/>
        <v>7.7385627481971045E-2</v>
      </c>
      <c r="V248" s="18">
        <f t="shared" si="237"/>
        <v>6.7532818687883484E-3</v>
      </c>
      <c r="W248" s="18">
        <f t="shared" si="238"/>
        <v>2.5167035618682033E-2</v>
      </c>
      <c r="X248" s="18">
        <f t="shared" si="239"/>
        <v>2.9496925516321954E-2</v>
      </c>
      <c r="Y248" s="18">
        <f t="shared" si="240"/>
        <v>1.72858780052263E-2</v>
      </c>
      <c r="Z248" s="18">
        <f t="shared" si="241"/>
        <v>2.6115151442776353E-2</v>
      </c>
      <c r="AA248" s="18">
        <f t="shared" si="242"/>
        <v>3.0233173855606105E-2</v>
      </c>
      <c r="AB248" s="18">
        <f t="shared" si="243"/>
        <v>1.7500277633583024E-2</v>
      </c>
      <c r="AC248" s="18">
        <f t="shared" si="244"/>
        <v>5.727047361080037E-4</v>
      </c>
      <c r="AD248" s="18">
        <f t="shared" si="245"/>
        <v>7.2838880999511763E-3</v>
      </c>
      <c r="AE248" s="18">
        <f t="shared" si="246"/>
        <v>8.5370525161888432E-3</v>
      </c>
      <c r="AF248" s="18">
        <f t="shared" si="247"/>
        <v>5.002909480765828E-3</v>
      </c>
      <c r="AG248" s="18">
        <f t="shared" si="248"/>
        <v>1.9545468200938445E-3</v>
      </c>
      <c r="AH248" s="18">
        <f t="shared" si="249"/>
        <v>7.6520402385334939E-3</v>
      </c>
      <c r="AI248" s="18">
        <f t="shared" si="250"/>
        <v>8.8586682481471349E-3</v>
      </c>
      <c r="AJ248" s="18">
        <f t="shared" si="251"/>
        <v>5.1277829627415887E-3</v>
      </c>
      <c r="AK248" s="18">
        <f t="shared" si="252"/>
        <v>1.9787893903414904E-3</v>
      </c>
      <c r="AL248" s="18">
        <f t="shared" si="253"/>
        <v>3.1083266110497123E-5</v>
      </c>
      <c r="AM248" s="18">
        <f t="shared" si="254"/>
        <v>1.6864926535321101E-3</v>
      </c>
      <c r="AN248" s="18">
        <f t="shared" si="255"/>
        <v>1.9766471084950912E-3</v>
      </c>
      <c r="AO248" s="18">
        <f t="shared" si="256"/>
        <v>1.1583607504423725E-3</v>
      </c>
      <c r="AP248" s="18">
        <f t="shared" si="257"/>
        <v>4.5255072673273369E-4</v>
      </c>
      <c r="AQ248" s="18">
        <f t="shared" si="258"/>
        <v>1.3260257665074072E-4</v>
      </c>
      <c r="AR248" s="18">
        <f t="shared" si="259"/>
        <v>1.793708757628729E-3</v>
      </c>
      <c r="AS248" s="18">
        <f t="shared" si="260"/>
        <v>2.0765534840776461E-3</v>
      </c>
      <c r="AT248" s="18">
        <f t="shared" si="261"/>
        <v>1.2019995871390919E-3</v>
      </c>
      <c r="AU248" s="18">
        <f t="shared" si="262"/>
        <v>4.6384647078627733E-4</v>
      </c>
      <c r="AV248" s="18">
        <f t="shared" si="263"/>
        <v>1.3424726852838021E-4</v>
      </c>
      <c r="AW248" s="18">
        <f t="shared" si="264"/>
        <v>1.1715478364484284E-6</v>
      </c>
      <c r="AX248" s="18">
        <f t="shared" si="265"/>
        <v>3.2540513063309887E-4</v>
      </c>
      <c r="AY248" s="18">
        <f t="shared" si="266"/>
        <v>3.8138980873013087E-4</v>
      </c>
      <c r="AZ248" s="18">
        <f t="shared" si="267"/>
        <v>2.235032156994676E-4</v>
      </c>
      <c r="BA248" s="18">
        <f t="shared" si="268"/>
        <v>8.731868949571159E-5</v>
      </c>
      <c r="BB248" s="18">
        <f t="shared" si="269"/>
        <v>2.5585381997928901E-5</v>
      </c>
      <c r="BC248" s="18">
        <f t="shared" si="270"/>
        <v>5.9974493502868452E-6</v>
      </c>
      <c r="BD248" s="18">
        <f t="shared" si="271"/>
        <v>3.5038488722177031E-4</v>
      </c>
      <c r="BE248" s="18">
        <f t="shared" si="272"/>
        <v>4.056360628413239E-4</v>
      </c>
      <c r="BF248" s="18">
        <f t="shared" si="273"/>
        <v>2.3479981796884308E-4</v>
      </c>
      <c r="BG248" s="18">
        <f t="shared" si="274"/>
        <v>9.060823986248618E-5</v>
      </c>
      <c r="BH248" s="18">
        <f t="shared" si="275"/>
        <v>2.6223997537555328E-5</v>
      </c>
      <c r="BI248" s="18">
        <f t="shared" si="276"/>
        <v>6.0718367150131878E-6</v>
      </c>
      <c r="BJ248" s="19">
        <f t="shared" si="277"/>
        <v>0.35550693480762513</v>
      </c>
      <c r="BK248" s="19">
        <f t="shared" si="278"/>
        <v>0.28190653441646596</v>
      </c>
      <c r="BL248" s="19">
        <f t="shared" si="279"/>
        <v>0.33643099935684201</v>
      </c>
      <c r="BM248" s="19">
        <f t="shared" si="280"/>
        <v>0.41140965351639047</v>
      </c>
      <c r="BN248" s="19">
        <f t="shared" si="281"/>
        <v>0.58816974824642521</v>
      </c>
    </row>
    <row r="249" spans="1:66" x14ac:dyDescent="0.25">
      <c r="A249" t="s">
        <v>21</v>
      </c>
      <c r="B249" t="s">
        <v>153</v>
      </c>
      <c r="C249" t="s">
        <v>151</v>
      </c>
      <c r="D249" s="16">
        <v>44257</v>
      </c>
      <c r="E249" s="15">
        <f>VLOOKUP(A249,home!$A$2:$E$405,3,FALSE)</f>
        <v>1.4147465437788</v>
      </c>
      <c r="F249" s="15">
        <f>VLOOKUP(B249,home!$B$2:$E$405,3,FALSE)</f>
        <v>1.86</v>
      </c>
      <c r="G249" s="15">
        <f>VLOOKUP(C249,away!$B$2:$E$405,4,FALSE)</f>
        <v>1.35</v>
      </c>
      <c r="H249" s="15">
        <f>VLOOKUP(A249,away!$A$2:$E$405,3,FALSE)</f>
        <v>1.34101382488479</v>
      </c>
      <c r="I249" s="15">
        <f>VLOOKUP(C249,away!$B$2:$E$405,3,FALSE)</f>
        <v>0.51</v>
      </c>
      <c r="J249" s="15">
        <f>VLOOKUP(B249,home!$B$2:$E$405,4,FALSE)</f>
        <v>0.34</v>
      </c>
      <c r="K249" s="17">
        <f t="shared" si="282"/>
        <v>3.5524285714285671</v>
      </c>
      <c r="L249" s="17">
        <f t="shared" si="283"/>
        <v>0.23253179723502262</v>
      </c>
      <c r="M249" s="18">
        <f t="shared" si="228"/>
        <v>2.2709762777145526E-2</v>
      </c>
      <c r="N249" s="18">
        <f t="shared" si="229"/>
        <v>8.0674810139896733E-2</v>
      </c>
      <c r="O249" s="18">
        <f t="shared" si="230"/>
        <v>5.2807419533506678E-3</v>
      </c>
      <c r="P249" s="18">
        <f t="shared" si="231"/>
        <v>1.8759458593424413E-2</v>
      </c>
      <c r="Q249" s="18">
        <f t="shared" si="232"/>
        <v>0.14329575026777211</v>
      </c>
      <c r="R249" s="18">
        <f t="shared" si="233"/>
        <v>6.1397020857350746E-4</v>
      </c>
      <c r="S249" s="18">
        <f t="shared" si="234"/>
        <v>3.8740748876576209E-3</v>
      </c>
      <c r="T249" s="18">
        <f t="shared" si="235"/>
        <v>3.3320818345906021E-2</v>
      </c>
      <c r="U249" s="18">
        <f t="shared" si="236"/>
        <v>2.1810853109424841E-3</v>
      </c>
      <c r="V249" s="18">
        <f t="shared" si="237"/>
        <v>3.5557662606271586E-4</v>
      </c>
      <c r="W249" s="18">
        <f t="shared" si="238"/>
        <v>0.16968263913850884</v>
      </c>
      <c r="X249" s="18">
        <f t="shared" si="239"/>
        <v>3.9456609038459246E-2</v>
      </c>
      <c r="Y249" s="18">
        <f t="shared" si="240"/>
        <v>4.5874581062562841E-3</v>
      </c>
      <c r="Z249" s="18">
        <f t="shared" si="241"/>
        <v>4.7589198682786479E-5</v>
      </c>
      <c r="AA249" s="18">
        <f t="shared" si="242"/>
        <v>1.6905722909212143E-4</v>
      </c>
      <c r="AB249" s="18">
        <f t="shared" si="243"/>
        <v>3.0028186541669849E-4</v>
      </c>
      <c r="AC249" s="18">
        <f t="shared" si="244"/>
        <v>1.8357812284497972E-5</v>
      </c>
      <c r="AD249" s="18">
        <f t="shared" si="245"/>
        <v>0.1506963638377605</v>
      </c>
      <c r="AE249" s="18">
        <f t="shared" si="246"/>
        <v>3.504169631997732E-2</v>
      </c>
      <c r="AF249" s="18">
        <f t="shared" si="247"/>
        <v>4.0741543117241022E-3</v>
      </c>
      <c r="AG249" s="18">
        <f t="shared" si="248"/>
        <v>3.1579014143934085E-4</v>
      </c>
      <c r="AH249" s="18">
        <f t="shared" si="249"/>
        <v>2.7665004746707268E-6</v>
      </c>
      <c r="AI249" s="18">
        <f t="shared" si="250"/>
        <v>9.8277953290909811E-6</v>
      </c>
      <c r="AJ249" s="18">
        <f t="shared" si="251"/>
        <v>1.745627046060751E-5</v>
      </c>
      <c r="AK249" s="18">
        <f t="shared" si="252"/>
        <v>2.0670717978282215E-5</v>
      </c>
      <c r="AL249" s="18">
        <f t="shared" si="253"/>
        <v>6.0658074291022495E-7</v>
      </c>
      <c r="AM249" s="18">
        <f t="shared" si="254"/>
        <v>0.10706761370153098</v>
      </c>
      <c r="AN249" s="18">
        <f t="shared" si="255"/>
        <v>2.4896624639682126E-2</v>
      </c>
      <c r="AO249" s="18">
        <f t="shared" si="256"/>
        <v>2.8946284362755168E-3</v>
      </c>
      <c r="AP249" s="18">
        <f t="shared" si="257"/>
        <v>2.2436438420491645E-4</v>
      </c>
      <c r="AQ249" s="18">
        <f t="shared" si="258"/>
        <v>1.3042963373674579E-5</v>
      </c>
      <c r="AR249" s="18">
        <f t="shared" si="259"/>
        <v>1.2865986548534549E-7</v>
      </c>
      <c r="AS249" s="18">
        <f t="shared" si="260"/>
        <v>4.5705498214629747E-7</v>
      </c>
      <c r="AT249" s="18">
        <f t="shared" si="261"/>
        <v>8.1182758864514034E-7</v>
      </c>
      <c r="AU249" s="18">
        <f t="shared" si="262"/>
        <v>9.6131984032565175E-7</v>
      </c>
      <c r="AV249" s="18">
        <f t="shared" si="263"/>
        <v>8.537550167634982E-7</v>
      </c>
      <c r="AW249" s="18">
        <f t="shared" si="264"/>
        <v>1.3918544443073697E-8</v>
      </c>
      <c r="AX249" s="18">
        <f t="shared" si="265"/>
        <v>6.339167499799922E-2</v>
      </c>
      <c r="AY249" s="18">
        <f t="shared" si="266"/>
        <v>1.4740580117023207E-2</v>
      </c>
      <c r="AZ249" s="18">
        <f t="shared" si="267"/>
        <v>1.7138267934491234E-3</v>
      </c>
      <c r="BA249" s="18">
        <f t="shared" si="268"/>
        <v>1.3283974147675358E-4</v>
      </c>
      <c r="BB249" s="18">
        <f t="shared" si="269"/>
        <v>7.7223659574563179E-6</v>
      </c>
      <c r="BC249" s="18">
        <f t="shared" si="270"/>
        <v>3.5913912699877491E-7</v>
      </c>
      <c r="BD249" s="18">
        <f t="shared" si="271"/>
        <v>4.9862516255539417E-9</v>
      </c>
      <c r="BE249" s="18">
        <f t="shared" si="272"/>
        <v>1.771330273894996E-8</v>
      </c>
      <c r="BF249" s="18">
        <f t="shared" si="273"/>
        <v>3.1462621372104866E-8</v>
      </c>
      <c r="BG249" s="18">
        <f t="shared" si="274"/>
        <v>3.7256238364768137E-8</v>
      </c>
      <c r="BH249" s="18">
        <f t="shared" si="275"/>
        <v>3.3087531407738861E-8</v>
      </c>
      <c r="BI249" s="18">
        <f t="shared" si="276"/>
        <v>2.350821838617831E-8</v>
      </c>
      <c r="BJ249" s="19">
        <f t="shared" si="277"/>
        <v>0.8762293669278004</v>
      </c>
      <c r="BK249" s="19">
        <f t="shared" si="278"/>
        <v>6.0458417394340894E-2</v>
      </c>
      <c r="BL249" s="19">
        <f t="shared" si="279"/>
        <v>8.5992184830753909E-3</v>
      </c>
      <c r="BM249" s="19">
        <f t="shared" si="280"/>
        <v>0.65925953186525776</v>
      </c>
      <c r="BN249" s="19">
        <f t="shared" si="281"/>
        <v>0.27133449394016296</v>
      </c>
    </row>
    <row r="250" spans="1:66" x14ac:dyDescent="0.25">
      <c r="A250" t="s">
        <v>21</v>
      </c>
      <c r="B250" t="s">
        <v>271</v>
      </c>
      <c r="C250" t="s">
        <v>266</v>
      </c>
      <c r="D250" s="16">
        <v>44257</v>
      </c>
      <c r="E250" s="15">
        <f>VLOOKUP(A250,home!$A$2:$E$405,3,FALSE)</f>
        <v>1.4147465437788</v>
      </c>
      <c r="F250" s="15">
        <f>VLOOKUP(B250,home!$B$2:$E$405,3,FALSE)</f>
        <v>0.64</v>
      </c>
      <c r="G250" s="15">
        <f>VLOOKUP(C250,away!$B$2:$E$405,4,FALSE)</f>
        <v>1.22</v>
      </c>
      <c r="H250" s="15">
        <f>VLOOKUP(A250,away!$A$2:$E$405,3,FALSE)</f>
        <v>1.34101382488479</v>
      </c>
      <c r="I250" s="15">
        <f>VLOOKUP(C250,away!$B$2:$E$405,3,FALSE)</f>
        <v>0.57999999999999996</v>
      </c>
      <c r="J250" s="15">
        <f>VLOOKUP(B250,home!$B$2:$E$405,4,FALSE)</f>
        <v>1.19</v>
      </c>
      <c r="K250" s="17">
        <f t="shared" si="282"/>
        <v>1.104634101382487</v>
      </c>
      <c r="L250" s="17">
        <f t="shared" si="283"/>
        <v>0.92556774193548197</v>
      </c>
      <c r="M250" s="18">
        <f t="shared" si="228"/>
        <v>0.13130901462630948</v>
      </c>
      <c r="N250" s="18">
        <f t="shared" si="229"/>
        <v>0.1450484153751532</v>
      </c>
      <c r="O250" s="18">
        <f t="shared" si="230"/>
        <v>0.12153538816344642</v>
      </c>
      <c r="P250" s="18">
        <f t="shared" si="231"/>
        <v>0.13425213429010038</v>
      </c>
      <c r="Q250" s="18">
        <f t="shared" si="232"/>
        <v>8.0112712987443047E-2</v>
      </c>
      <c r="R250" s="18">
        <f t="shared" si="233"/>
        <v>5.6244617393846702E-2</v>
      </c>
      <c r="S250" s="18">
        <f t="shared" si="234"/>
        <v>3.4315305032065709E-2</v>
      </c>
      <c r="T250" s="18">
        <f t="shared" si="235"/>
        <v>7.4149742860113013E-2</v>
      </c>
      <c r="U250" s="18">
        <f t="shared" si="236"/>
        <v>6.2129722392453644E-2</v>
      </c>
      <c r="V250" s="18">
        <f t="shared" si="237"/>
        <v>3.8982708523954955E-3</v>
      </c>
      <c r="W250" s="18">
        <f t="shared" si="238"/>
        <v>2.9498411573399077E-2</v>
      </c>
      <c r="X250" s="18">
        <f t="shared" si="239"/>
        <v>2.7302778190674469E-2</v>
      </c>
      <c r="Y250" s="18">
        <f t="shared" si="240"/>
        <v>1.2635285379253946E-2</v>
      </c>
      <c r="Z250" s="18">
        <f t="shared" si="241"/>
        <v>1.7352734505749277E-2</v>
      </c>
      <c r="AA250" s="18">
        <f t="shared" si="242"/>
        <v>1.9168422287287226E-2</v>
      </c>
      <c r="AB250" s="18">
        <f t="shared" si="243"/>
        <v>1.0587046464118783E-2</v>
      </c>
      <c r="AC250" s="18">
        <f t="shared" si="244"/>
        <v>2.4910284314084519E-4</v>
      </c>
      <c r="AD250" s="18">
        <f t="shared" si="245"/>
        <v>8.1462378401481132E-3</v>
      </c>
      <c r="AE250" s="18">
        <f t="shared" si="246"/>
        <v>7.5398949629752665E-3</v>
      </c>
      <c r="AF250" s="18">
        <f t="shared" si="247"/>
        <v>3.4893417776558655E-3</v>
      </c>
      <c r="AG250" s="18">
        <f t="shared" si="248"/>
        <v>1.0765407299953601E-3</v>
      </c>
      <c r="AH250" s="18">
        <f t="shared" si="249"/>
        <v>4.0152828232230689E-3</v>
      </c>
      <c r="AI250" s="18">
        <f t="shared" si="250"/>
        <v>4.4354183332275497E-3</v>
      </c>
      <c r="AJ250" s="18">
        <f t="shared" si="251"/>
        <v>2.4497571723901121E-3</v>
      </c>
      <c r="AK250" s="18">
        <f t="shared" si="252"/>
        <v>9.0202843757615113E-4</v>
      </c>
      <c r="AL250" s="18">
        <f t="shared" si="253"/>
        <v>1.018744629058845E-5</v>
      </c>
      <c r="AM250" s="18">
        <f t="shared" si="254"/>
        <v>1.7997224232400022E-3</v>
      </c>
      <c r="AN250" s="18">
        <f t="shared" si="255"/>
        <v>1.6657650193889024E-3</v>
      </c>
      <c r="AO250" s="18">
        <f t="shared" si="256"/>
        <v>7.7088918379545029E-4</v>
      </c>
      <c r="AP250" s="18">
        <f t="shared" si="257"/>
        <v>2.3783672037601394E-4</v>
      </c>
      <c r="AQ250" s="18">
        <f t="shared" si="258"/>
        <v>5.5033499056941951E-5</v>
      </c>
      <c r="AR250" s="18">
        <f t="shared" si="259"/>
        <v>7.432832511845808E-4</v>
      </c>
      <c r="AS250" s="18">
        <f t="shared" si="260"/>
        <v>8.2105602624493268E-4</v>
      </c>
      <c r="AT250" s="18">
        <f t="shared" si="261"/>
        <v>4.5348324286787351E-4</v>
      </c>
      <c r="AU250" s="18">
        <f t="shared" si="262"/>
        <v>1.6697768482578984E-4</v>
      </c>
      <c r="AV250" s="18">
        <f t="shared" si="263"/>
        <v>4.6112311207116136E-5</v>
      </c>
      <c r="AW250" s="18">
        <f t="shared" si="264"/>
        <v>2.8932734896160487E-7</v>
      </c>
      <c r="AX250" s="18">
        <f t="shared" si="265"/>
        <v>3.3133912695560542E-4</v>
      </c>
      <c r="AY250" s="18">
        <f t="shared" si="266"/>
        <v>3.0667680755117369E-4</v>
      </c>
      <c r="AZ250" s="18">
        <f t="shared" si="267"/>
        <v>1.4192508013456109E-4</v>
      </c>
      <c r="BA250" s="18">
        <f t="shared" si="268"/>
        <v>4.3787091981386022E-5</v>
      </c>
      <c r="BB250" s="18">
        <f t="shared" si="269"/>
        <v>1.0131979962783176E-5</v>
      </c>
      <c r="BC250" s="18">
        <f t="shared" si="270"/>
        <v>1.8755667630977547E-6</v>
      </c>
      <c r="BD250" s="18">
        <f t="shared" si="271"/>
        <v>1.1465983340289597E-4</v>
      </c>
      <c r="BE250" s="18">
        <f t="shared" si="272"/>
        <v>1.2665716203567363E-4</v>
      </c>
      <c r="BF250" s="18">
        <f t="shared" si="273"/>
        <v>6.9954910184466223E-5</v>
      </c>
      <c r="BG250" s="18">
        <f t="shared" si="274"/>
        <v>2.5758193116303473E-5</v>
      </c>
      <c r="BH250" s="18">
        <f t="shared" si="275"/>
        <v>7.1133446265661145E-6</v>
      </c>
      <c r="BI250" s="18">
        <f t="shared" si="276"/>
        <v>1.5715286098781583E-6</v>
      </c>
      <c r="BJ250" s="19">
        <f t="shared" si="277"/>
        <v>0.39436434417601735</v>
      </c>
      <c r="BK250" s="19">
        <f t="shared" si="278"/>
        <v>0.30434069189785368</v>
      </c>
      <c r="BL250" s="19">
        <f t="shared" si="279"/>
        <v>0.28404431095587562</v>
      </c>
      <c r="BM250" s="19">
        <f t="shared" si="280"/>
        <v>0.33129341121899453</v>
      </c>
      <c r="BN250" s="19">
        <f t="shared" si="281"/>
        <v>0.6685022828362992</v>
      </c>
    </row>
    <row r="251" spans="1:66" x14ac:dyDescent="0.25">
      <c r="A251" t="s">
        <v>213</v>
      </c>
      <c r="B251" t="s">
        <v>216</v>
      </c>
      <c r="C251" t="s">
        <v>220</v>
      </c>
      <c r="D251" s="16">
        <v>44257</v>
      </c>
      <c r="E251" s="15">
        <f>VLOOKUP(A251,home!$A$2:$E$405,3,FALSE)</f>
        <v>1.2666666666666699</v>
      </c>
      <c r="F251" s="15">
        <f>VLOOKUP(B251,home!$B$2:$E$405,3,FALSE)</f>
        <v>0.59</v>
      </c>
      <c r="G251" s="15">
        <f>VLOOKUP(C251,away!$B$2:$E$405,4,FALSE)</f>
        <v>1.52</v>
      </c>
      <c r="H251" s="15">
        <f>VLOOKUP(A251,away!$A$2:$E$405,3,FALSE)</f>
        <v>1.2</v>
      </c>
      <c r="I251" s="15">
        <f>VLOOKUP(C251,away!$B$2:$E$405,3,FALSE)</f>
        <v>0.49</v>
      </c>
      <c r="J251" s="15">
        <f>VLOOKUP(B251,home!$B$2:$E$405,4,FALSE)</f>
        <v>1.39</v>
      </c>
      <c r="K251" s="17">
        <f t="shared" si="282"/>
        <v>1.1359466666666695</v>
      </c>
      <c r="L251" s="17">
        <f t="shared" si="283"/>
        <v>0.81731999999999994</v>
      </c>
      <c r="M251" s="18">
        <f t="shared" si="228"/>
        <v>0.14181006790463047</v>
      </c>
      <c r="N251" s="18">
        <f t="shared" si="229"/>
        <v>0.16108867393603907</v>
      </c>
      <c r="O251" s="18">
        <f t="shared" si="230"/>
        <v>0.11590420469981257</v>
      </c>
      <c r="P251" s="18">
        <f t="shared" si="231"/>
        <v>0.13166099498140343</v>
      </c>
      <c r="Q251" s="18">
        <f t="shared" si="232"/>
        <v>9.149407109769879E-2</v>
      </c>
      <c r="R251" s="18">
        <f t="shared" si="233"/>
        <v>4.7365412292625392E-2</v>
      </c>
      <c r="S251" s="18">
        <f t="shared" si="234"/>
        <v>3.0559567905910148E-2</v>
      </c>
      <c r="T251" s="18">
        <f t="shared" si="235"/>
        <v>7.4779934189571171E-2</v>
      </c>
      <c r="U251" s="18">
        <f t="shared" si="236"/>
        <v>5.3804582209100317E-2</v>
      </c>
      <c r="V251" s="18">
        <f t="shared" si="237"/>
        <v>3.1524976220696074E-3</v>
      </c>
      <c r="W251" s="18">
        <f t="shared" si="238"/>
        <v>3.4644128361064744E-2</v>
      </c>
      <c r="X251" s="18">
        <f t="shared" si="239"/>
        <v>2.8315338992065432E-2</v>
      </c>
      <c r="Y251" s="18">
        <f t="shared" si="240"/>
        <v>1.1571346432497458E-2</v>
      </c>
      <c r="Z251" s="18">
        <f t="shared" si="241"/>
        <v>1.2904232925002862E-2</v>
      </c>
      <c r="AA251" s="18">
        <f t="shared" si="242"/>
        <v>1.465852037704729E-2</v>
      </c>
      <c r="AB251" s="18">
        <f t="shared" si="243"/>
        <v>8.3256486802861605E-3</v>
      </c>
      <c r="AC251" s="18">
        <f t="shared" si="244"/>
        <v>1.8292996564484406E-4</v>
      </c>
      <c r="AD251" s="18">
        <f t="shared" si="245"/>
        <v>9.8384705328309341E-3</v>
      </c>
      <c r="AE251" s="18">
        <f t="shared" si="246"/>
        <v>8.0411787358933787E-3</v>
      </c>
      <c r="AF251" s="18">
        <f t="shared" si="247"/>
        <v>3.2861081022101876E-3</v>
      </c>
      <c r="AG251" s="18">
        <f t="shared" si="248"/>
        <v>8.9526729136614361E-4</v>
      </c>
      <c r="AH251" s="18">
        <f t="shared" si="249"/>
        <v>2.6367219135658339E-3</v>
      </c>
      <c r="AI251" s="18">
        <f t="shared" si="250"/>
        <v>2.9951754686420719E-3</v>
      </c>
      <c r="AJ251" s="18">
        <f t="shared" si="251"/>
        <v>1.7011797948428707E-3</v>
      </c>
      <c r="AK251" s="18">
        <f t="shared" si="252"/>
        <v>6.4414983911748264E-4</v>
      </c>
      <c r="AL251" s="18">
        <f t="shared" si="253"/>
        <v>6.7935208394121876E-6</v>
      </c>
      <c r="AM251" s="18">
        <f t="shared" si="254"/>
        <v>2.2351955613735095E-3</v>
      </c>
      <c r="AN251" s="18">
        <f t="shared" si="255"/>
        <v>1.8268700362217966E-3</v>
      </c>
      <c r="AO251" s="18">
        <f t="shared" si="256"/>
        <v>7.465687090023993E-4</v>
      </c>
      <c r="AP251" s="18">
        <f t="shared" si="257"/>
        <v>2.0339517908061366E-4</v>
      </c>
      <c r="AQ251" s="18">
        <f t="shared" si="258"/>
        <v>4.155973694154178E-5</v>
      </c>
      <c r="AR251" s="18">
        <f t="shared" si="259"/>
        <v>4.310091108791257E-4</v>
      </c>
      <c r="AS251" s="18">
        <f t="shared" si="260"/>
        <v>4.8960336280610788E-4</v>
      </c>
      <c r="AT251" s="18">
        <f t="shared" si="261"/>
        <v>2.7808165398419515E-4</v>
      </c>
      <c r="AU251" s="18">
        <f t="shared" si="262"/>
        <v>1.0529530930150024E-4</v>
      </c>
      <c r="AV251" s="18">
        <f t="shared" si="263"/>
        <v>2.9902463904168802E-5</v>
      </c>
      <c r="AW251" s="18">
        <f t="shared" si="264"/>
        <v>1.7520337949203557E-7</v>
      </c>
      <c r="AX251" s="18">
        <f t="shared" si="265"/>
        <v>4.2317715788172885E-4</v>
      </c>
      <c r="AY251" s="18">
        <f t="shared" si="266"/>
        <v>3.4587115467989463E-4</v>
      </c>
      <c r="AZ251" s="18">
        <f t="shared" si="267"/>
        <v>1.4134370607148572E-4</v>
      </c>
      <c r="BA251" s="18">
        <f t="shared" si="268"/>
        <v>3.8507679282115572E-5</v>
      </c>
      <c r="BB251" s="18">
        <f t="shared" si="269"/>
        <v>7.8682741077146721E-6</v>
      </c>
      <c r="BC251" s="18">
        <f t="shared" si="270"/>
        <v>1.2861795587434716E-6</v>
      </c>
      <c r="BD251" s="18">
        <f t="shared" si="271"/>
        <v>5.871206108395446E-5</v>
      </c>
      <c r="BE251" s="18">
        <f t="shared" si="272"/>
        <v>6.6693770081447971E-5</v>
      </c>
      <c r="BF251" s="18">
        <f t="shared" si="273"/>
        <v>3.7880282905727033E-5</v>
      </c>
      <c r="BG251" s="18">
        <f t="shared" si="274"/>
        <v>1.4343327033050352E-5</v>
      </c>
      <c r="BH251" s="18">
        <f t="shared" si="275"/>
        <v>4.0733136330258712E-6</v>
      </c>
      <c r="BI251" s="18">
        <f t="shared" si="276"/>
        <v>9.2541340874472767E-7</v>
      </c>
      <c r="BJ251" s="19">
        <f t="shared" si="277"/>
        <v>0.42996616104543883</v>
      </c>
      <c r="BK251" s="19">
        <f t="shared" si="278"/>
        <v>0.30771872305517778</v>
      </c>
      <c r="BL251" s="19">
        <f t="shared" si="279"/>
        <v>0.24955211534406099</v>
      </c>
      <c r="BM251" s="19">
        <f t="shared" si="280"/>
        <v>0.31047211150617032</v>
      </c>
      <c r="BN251" s="19">
        <f t="shared" si="281"/>
        <v>0.68932342491220966</v>
      </c>
    </row>
    <row r="252" spans="1:66" x14ac:dyDescent="0.25">
      <c r="A252" t="s">
        <v>213</v>
      </c>
      <c r="B252" t="s">
        <v>314</v>
      </c>
      <c r="C252" t="s">
        <v>217</v>
      </c>
      <c r="D252" s="16">
        <v>44257</v>
      </c>
      <c r="E252" s="15">
        <f>VLOOKUP(A252,home!$A$2:$E$405,3,FALSE)</f>
        <v>1.2666666666666699</v>
      </c>
      <c r="F252" s="15">
        <f>VLOOKUP(B252,home!$B$2:$E$405,3,FALSE)</f>
        <v>0.66</v>
      </c>
      <c r="G252" s="15">
        <f>VLOOKUP(C252,away!$B$2:$E$405,4,FALSE)</f>
        <v>1.05</v>
      </c>
      <c r="H252" s="15">
        <f>VLOOKUP(A252,away!$A$2:$E$405,3,FALSE)</f>
        <v>1.2</v>
      </c>
      <c r="I252" s="15">
        <f>VLOOKUP(C252,away!$B$2:$E$405,3,FALSE)</f>
        <v>0.33</v>
      </c>
      <c r="J252" s="15">
        <f>VLOOKUP(B252,home!$B$2:$E$405,4,FALSE)</f>
        <v>1.39</v>
      </c>
      <c r="K252" s="17">
        <f t="shared" si="282"/>
        <v>0.87780000000000236</v>
      </c>
      <c r="L252" s="17">
        <f t="shared" si="283"/>
        <v>0.55044000000000004</v>
      </c>
      <c r="M252" s="18">
        <f t="shared" si="228"/>
        <v>0.23973047680610055</v>
      </c>
      <c r="N252" s="18">
        <f t="shared" si="229"/>
        <v>0.21043541254039563</v>
      </c>
      <c r="O252" s="18">
        <f t="shared" si="230"/>
        <v>0.13195724365314998</v>
      </c>
      <c r="P252" s="18">
        <f t="shared" si="231"/>
        <v>0.11583206847873537</v>
      </c>
      <c r="Q252" s="18">
        <f t="shared" si="232"/>
        <v>9.236010256397989E-2</v>
      </c>
      <c r="R252" s="18">
        <f t="shared" si="233"/>
        <v>3.6317272598219937E-2</v>
      </c>
      <c r="S252" s="18">
        <f t="shared" si="234"/>
        <v>1.3991825598080368E-2</v>
      </c>
      <c r="T252" s="18">
        <f t="shared" si="235"/>
        <v>5.0838694855317092E-2</v>
      </c>
      <c r="U252" s="18">
        <f t="shared" si="236"/>
        <v>3.1879301886717545E-2</v>
      </c>
      <c r="V252" s="18">
        <f t="shared" si="237"/>
        <v>7.5116861903129321E-4</v>
      </c>
      <c r="W252" s="18">
        <f t="shared" si="238"/>
        <v>2.7024566010220588E-2</v>
      </c>
      <c r="X252" s="18">
        <f t="shared" si="239"/>
        <v>1.4875402114665821E-2</v>
      </c>
      <c r="Y252" s="18">
        <f t="shared" si="240"/>
        <v>4.0940081699983267E-3</v>
      </c>
      <c r="Z252" s="18">
        <f t="shared" si="241"/>
        <v>6.6634931763213954E-3</v>
      </c>
      <c r="AA252" s="18">
        <f t="shared" si="242"/>
        <v>5.8492143101749371E-3</v>
      </c>
      <c r="AB252" s="18">
        <f t="shared" si="243"/>
        <v>2.5672201607357865E-3</v>
      </c>
      <c r="AC252" s="18">
        <f t="shared" si="244"/>
        <v>2.2684176433761537E-5</v>
      </c>
      <c r="AD252" s="18">
        <f t="shared" si="245"/>
        <v>5.9305410109429229E-3</v>
      </c>
      <c r="AE252" s="18">
        <f t="shared" si="246"/>
        <v>3.2644069940634224E-3</v>
      </c>
      <c r="AF252" s="18">
        <f t="shared" si="247"/>
        <v>8.9843009290613502E-4</v>
      </c>
      <c r="AG252" s="18">
        <f t="shared" si="248"/>
        <v>1.648439534464177E-4</v>
      </c>
      <c r="AH252" s="18">
        <f t="shared" si="249"/>
        <v>9.1696329599358719E-4</v>
      </c>
      <c r="AI252" s="18">
        <f t="shared" si="250"/>
        <v>8.0491038122317297E-4</v>
      </c>
      <c r="AJ252" s="18">
        <f t="shared" si="251"/>
        <v>3.5327516631885155E-4</v>
      </c>
      <c r="AK252" s="18">
        <f t="shared" si="252"/>
        <v>1.0336831366489625E-4</v>
      </c>
      <c r="AL252" s="18">
        <f t="shared" si="253"/>
        <v>4.3841819581152532E-7</v>
      </c>
      <c r="AM252" s="18">
        <f t="shared" si="254"/>
        <v>1.0411657798811427E-3</v>
      </c>
      <c r="AN252" s="18">
        <f t="shared" si="255"/>
        <v>5.7309929187777616E-4</v>
      </c>
      <c r="AO252" s="18">
        <f t="shared" si="256"/>
        <v>1.5772838711060154E-4</v>
      </c>
      <c r="AP252" s="18">
        <f t="shared" si="257"/>
        <v>2.8940004467053179E-5</v>
      </c>
      <c r="AQ252" s="18">
        <f t="shared" si="258"/>
        <v>3.9824340147111876E-6</v>
      </c>
      <c r="AR252" s="18">
        <f t="shared" si="259"/>
        <v>1.0094665532934204E-4</v>
      </c>
      <c r="AS252" s="18">
        <f t="shared" si="260"/>
        <v>8.8610974048096677E-5</v>
      </c>
      <c r="AT252" s="18">
        <f t="shared" si="261"/>
        <v>3.8891356509709738E-5</v>
      </c>
      <c r="AU252" s="18">
        <f t="shared" si="262"/>
        <v>1.1379610914741101E-5</v>
      </c>
      <c r="AV252" s="18">
        <f t="shared" si="263"/>
        <v>2.4972556152399405E-6</v>
      </c>
      <c r="AW252" s="18">
        <f t="shared" si="264"/>
        <v>5.8842569970125396E-9</v>
      </c>
      <c r="AX252" s="18">
        <f t="shared" si="265"/>
        <v>1.5232255359661154E-4</v>
      </c>
      <c r="AY252" s="18">
        <f t="shared" si="266"/>
        <v>8.3844426401718858E-5</v>
      </c>
      <c r="AZ252" s="18">
        <f t="shared" si="267"/>
        <v>2.3075663034281059E-5</v>
      </c>
      <c r="BA252" s="18">
        <f t="shared" si="268"/>
        <v>4.2339226535298896E-6</v>
      </c>
      <c r="BB252" s="18">
        <f t="shared" si="269"/>
        <v>5.8263009635224813E-7</v>
      </c>
      <c r="BC252" s="18">
        <f t="shared" si="270"/>
        <v>6.4140582047226306E-8</v>
      </c>
      <c r="BD252" s="18">
        <f t="shared" si="271"/>
        <v>9.2608461599138373E-6</v>
      </c>
      <c r="BE252" s="18">
        <f t="shared" si="272"/>
        <v>8.1291707591723877E-6</v>
      </c>
      <c r="BF252" s="18">
        <f t="shared" si="273"/>
        <v>3.5678930462007707E-6</v>
      </c>
      <c r="BG252" s="18">
        <f t="shared" si="274"/>
        <v>1.0439655053183482E-6</v>
      </c>
      <c r="BH252" s="18">
        <f t="shared" si="275"/>
        <v>2.2909823014211211E-7</v>
      </c>
      <c r="BI252" s="18">
        <f t="shared" si="276"/>
        <v>4.0220485283749319E-8</v>
      </c>
      <c r="BJ252" s="19">
        <f t="shared" si="277"/>
        <v>0.41195544753965208</v>
      </c>
      <c r="BK252" s="19">
        <f t="shared" si="278"/>
        <v>0.3704125065229788</v>
      </c>
      <c r="BL252" s="19">
        <f t="shared" si="279"/>
        <v>0.21101336681280186</v>
      </c>
      <c r="BM252" s="19">
        <f t="shared" si="280"/>
        <v>0.17332839886902807</v>
      </c>
      <c r="BN252" s="19">
        <f t="shared" si="281"/>
        <v>0.82663257664058132</v>
      </c>
    </row>
    <row r="253" spans="1:66" x14ac:dyDescent="0.25">
      <c r="A253" t="s">
        <v>213</v>
      </c>
      <c r="B253" t="s">
        <v>315</v>
      </c>
      <c r="C253" t="s">
        <v>222</v>
      </c>
      <c r="D253" s="16">
        <v>44257</v>
      </c>
      <c r="E253" s="15">
        <f>VLOOKUP(A253,home!$A$2:$E$405,3,FALSE)</f>
        <v>1.2666666666666699</v>
      </c>
      <c r="F253" s="15">
        <f>VLOOKUP(B253,home!$B$2:$E$405,3,FALSE)</f>
        <v>2.5</v>
      </c>
      <c r="G253" s="15">
        <f>VLOOKUP(C253,away!$B$2:$E$405,4,FALSE)</f>
        <v>1.46</v>
      </c>
      <c r="H253" s="15">
        <f>VLOOKUP(A253,away!$A$2:$E$405,3,FALSE)</f>
        <v>1.2</v>
      </c>
      <c r="I253" s="15">
        <f>VLOOKUP(C253,away!$B$2:$E$405,3,FALSE)</f>
        <v>1.21</v>
      </c>
      <c r="J253" s="15">
        <f>VLOOKUP(B253,home!$B$2:$E$405,4,FALSE)</f>
        <v>7.0000000000000007E-2</v>
      </c>
      <c r="K253" s="17">
        <f t="shared" si="282"/>
        <v>4.6233333333333455</v>
      </c>
      <c r="L253" s="17">
        <f t="shared" si="283"/>
        <v>0.10164000000000001</v>
      </c>
      <c r="M253" s="18">
        <f t="shared" si="228"/>
        <v>8.8709504654531403E-3</v>
      </c>
      <c r="N253" s="18">
        <f t="shared" si="229"/>
        <v>4.1013360985278455E-2</v>
      </c>
      <c r="O253" s="18">
        <f t="shared" si="230"/>
        <v>9.0164340530865723E-4</v>
      </c>
      <c r="P253" s="18">
        <f t="shared" si="231"/>
        <v>4.168598010543703E-3</v>
      </c>
      <c r="Q253" s="18">
        <f t="shared" si="232"/>
        <v>9.4809219477635626E-2</v>
      </c>
      <c r="R253" s="18">
        <f t="shared" si="233"/>
        <v>4.5821517857785978E-5</v>
      </c>
      <c r="S253" s="18">
        <f t="shared" si="234"/>
        <v>4.8972230882086412E-4</v>
      </c>
      <c r="T253" s="18">
        <f t="shared" si="235"/>
        <v>9.6364090677068855E-3</v>
      </c>
      <c r="U253" s="18">
        <f t="shared" si="236"/>
        <v>2.1184815089583104E-4</v>
      </c>
      <c r="V253" s="18">
        <f t="shared" si="237"/>
        <v>2.556979473143805E-5</v>
      </c>
      <c r="W253" s="18">
        <f t="shared" si="238"/>
        <v>0.1461115415727566</v>
      </c>
      <c r="X253" s="18">
        <f t="shared" si="239"/>
        <v>1.4850777085454984E-2</v>
      </c>
      <c r="Y253" s="18">
        <f t="shared" si="240"/>
        <v>7.5471649148282254E-4</v>
      </c>
      <c r="Z253" s="18">
        <f t="shared" si="241"/>
        <v>1.5524330250217901E-6</v>
      </c>
      <c r="AA253" s="18">
        <f t="shared" si="242"/>
        <v>7.1774153523507613E-6</v>
      </c>
      <c r="AB253" s="18">
        <f t="shared" si="243"/>
        <v>1.659179182285089E-5</v>
      </c>
      <c r="AC253" s="18">
        <f t="shared" si="244"/>
        <v>7.5097783956878619E-7</v>
      </c>
      <c r="AD253" s="18">
        <f t="shared" si="245"/>
        <v>0.16888059013451165</v>
      </c>
      <c r="AE253" s="18">
        <f t="shared" si="246"/>
        <v>1.7165023181271766E-2</v>
      </c>
      <c r="AF253" s="18">
        <f t="shared" si="247"/>
        <v>8.7232647807223152E-4</v>
      </c>
      <c r="AG253" s="18">
        <f t="shared" si="248"/>
        <v>2.9554421077087229E-5</v>
      </c>
      <c r="AH253" s="18">
        <f t="shared" si="249"/>
        <v>3.9447323165803671E-8</v>
      </c>
      <c r="AI253" s="18">
        <f t="shared" si="250"/>
        <v>1.8237812410323277E-7</v>
      </c>
      <c r="AJ253" s="18">
        <f t="shared" si="251"/>
        <v>4.2159743021864097E-7</v>
      </c>
      <c r="AK253" s="18">
        <f t="shared" si="252"/>
        <v>6.497284841258406E-7</v>
      </c>
      <c r="AL253" s="18">
        <f t="shared" si="253"/>
        <v>1.4115848082706833E-8</v>
      </c>
      <c r="AM253" s="18">
        <f t="shared" si="254"/>
        <v>0.15615825234437883</v>
      </c>
      <c r="AN253" s="18">
        <f t="shared" si="255"/>
        <v>1.5871924768282666E-2</v>
      </c>
      <c r="AO253" s="18">
        <f t="shared" si="256"/>
        <v>8.0661121672412545E-4</v>
      </c>
      <c r="AP253" s="18">
        <f t="shared" si="257"/>
        <v>2.7327988022613391E-5</v>
      </c>
      <c r="AQ253" s="18">
        <f t="shared" si="258"/>
        <v>6.9440417565460599E-7</v>
      </c>
      <c r="AR253" s="18">
        <f t="shared" si="259"/>
        <v>8.0188518531445722E-10</v>
      </c>
      <c r="AS253" s="18">
        <f t="shared" si="260"/>
        <v>3.7073825067705164E-9</v>
      </c>
      <c r="AT253" s="18">
        <f t="shared" si="261"/>
        <v>8.5702325614845348E-9</v>
      </c>
      <c r="AU253" s="18">
        <f t="shared" si="262"/>
        <v>1.320768062531009E-8</v>
      </c>
      <c r="AV253" s="18">
        <f t="shared" si="263"/>
        <v>1.5265877522754288E-8</v>
      </c>
      <c r="AW253" s="18">
        <f t="shared" si="264"/>
        <v>1.8425714503594598E-10</v>
      </c>
      <c r="AX253" s="18">
        <f t="shared" si="265"/>
        <v>0.12032860888980776</v>
      </c>
      <c r="AY253" s="18">
        <f t="shared" si="266"/>
        <v>1.2230199807560063E-2</v>
      </c>
      <c r="AZ253" s="18">
        <f t="shared" si="267"/>
        <v>6.2153875422020261E-4</v>
      </c>
      <c r="BA253" s="18">
        <f t="shared" si="268"/>
        <v>2.1057732992980482E-5</v>
      </c>
      <c r="BB253" s="18">
        <f t="shared" si="269"/>
        <v>5.3507699535163382E-7</v>
      </c>
      <c r="BC253" s="18">
        <f t="shared" si="270"/>
        <v>1.0877045161508014E-8</v>
      </c>
      <c r="BD253" s="18">
        <f t="shared" si="271"/>
        <v>1.3583935039226921E-11</v>
      </c>
      <c r="BE253" s="18">
        <f t="shared" si="272"/>
        <v>6.2803059664692621E-11</v>
      </c>
      <c r="BF253" s="18">
        <f t="shared" si="273"/>
        <v>1.4517973959154818E-10</v>
      </c>
      <c r="BG253" s="18">
        <f t="shared" si="274"/>
        <v>2.2373810979275316E-10</v>
      </c>
      <c r="BH253" s="18">
        <f t="shared" si="275"/>
        <v>2.5860396523545794E-10</v>
      </c>
      <c r="BI253" s="18">
        <f t="shared" si="276"/>
        <v>2.3912246652105406E-10</v>
      </c>
      <c r="BJ253" s="19">
        <f t="shared" si="277"/>
        <v>0.80019028075545351</v>
      </c>
      <c r="BK253" s="19">
        <f t="shared" si="278"/>
        <v>2.5785805480796863E-2</v>
      </c>
      <c r="BL253" s="19">
        <f t="shared" si="279"/>
        <v>1.1844179286887666E-3</v>
      </c>
      <c r="BM253" s="19">
        <f t="shared" si="280"/>
        <v>0.66512226311258404</v>
      </c>
      <c r="BN253" s="19">
        <f t="shared" si="281"/>
        <v>0.14980959386207734</v>
      </c>
    </row>
    <row r="254" spans="1:66" x14ac:dyDescent="0.25">
      <c r="A254" t="s">
        <v>37</v>
      </c>
      <c r="B254" t="s">
        <v>229</v>
      </c>
      <c r="C254" t="s">
        <v>231</v>
      </c>
      <c r="D254" s="16">
        <v>44257</v>
      </c>
      <c r="E254" s="15">
        <f>VLOOKUP(A254,home!$A$2:$E$405,3,FALSE)</f>
        <v>1.796875</v>
      </c>
      <c r="F254" s="15">
        <f>VLOOKUP(B254,home!$B$2:$E$405,3,FALSE)</f>
        <v>0.37</v>
      </c>
      <c r="G254" s="15">
        <f>VLOOKUP(C254,away!$B$2:$E$405,4,FALSE)</f>
        <v>1</v>
      </c>
      <c r="H254" s="15">
        <f>VLOOKUP(A254,away!$A$2:$E$405,3,FALSE)</f>
        <v>1.359375</v>
      </c>
      <c r="I254" s="15">
        <f>VLOOKUP(C254,away!$B$2:$E$405,3,FALSE)</f>
        <v>0.89</v>
      </c>
      <c r="J254" s="15">
        <f>VLOOKUP(B254,home!$B$2:$E$405,4,FALSE)</f>
        <v>0.61</v>
      </c>
      <c r="K254" s="17">
        <f t="shared" si="282"/>
        <v>0.66484374999999996</v>
      </c>
      <c r="L254" s="17">
        <f t="shared" si="283"/>
        <v>0.73800468750000003</v>
      </c>
      <c r="M254" s="18">
        <f t="shared" ref="M254:M272" si="284">_xlfn.POISSON.DIST(0,K254,FALSE) * _xlfn.POISSON.DIST(0,L254,FALSE)</f>
        <v>0.24589554734704547</v>
      </c>
      <c r="N254" s="18">
        <f t="shared" ref="N254:N272" si="285">_xlfn.POISSON.DIST(1,K254,FALSE) * _xlfn.POISSON.DIST(0,L254,FALSE)</f>
        <v>0.16348211780651223</v>
      </c>
      <c r="O254" s="18">
        <f t="shared" ref="O254:O272" si="286">_xlfn.POISSON.DIST(0,K254,FALSE) * _xlfn.POISSON.DIST(1,L254,FALSE)</f>
        <v>0.18147206657749773</v>
      </c>
      <c r="P254" s="18">
        <f t="shared" ref="P254:P272" si="287">_xlfn.POISSON.DIST(1,K254,FALSE) * _xlfn.POISSON.DIST(1,L254,FALSE)</f>
        <v>0.12065056926363324</v>
      </c>
      <c r="Q254" s="18">
        <f t="shared" ref="Q254:Q272" si="288">_xlfn.POISSON.DIST(2,K254,FALSE) * _xlfn.POISSON.DIST(0,L254,FALSE)</f>
        <v>5.4345032130211676E-2</v>
      </c>
      <c r="R254" s="18">
        <f t="shared" ref="R254:R272" si="289">_xlfn.POISSON.DIST(0,K254,FALSE) * _xlfn.POISSON.DIST(2,L254,FALSE)</f>
        <v>6.6963617892252691E-2</v>
      </c>
      <c r="S254" s="18">
        <f t="shared" ref="S254:S272" si="290">_xlfn.POISSON.DIST(2,K254,FALSE) * _xlfn.POISSON.DIST(2,L254,FALSE)</f>
        <v>1.4799535840206079E-2</v>
      </c>
      <c r="T254" s="18">
        <f t="shared" ref="T254:T272" si="291">_xlfn.POISSON.DIST(2,K254,FALSE) * _xlfn.POISSON.DIST(1,L254,FALSE)</f>
        <v>4.0106888454434331E-2</v>
      </c>
      <c r="U254" s="18">
        <f t="shared" ref="U254:U272" si="292">_xlfn.POISSON.DIST(1,K254,FALSE) * _xlfn.POISSON.DIST(2,L254,FALSE)</f>
        <v>4.4520342833052368E-2</v>
      </c>
      <c r="V254" s="18">
        <f t="shared" ref="V254:V272" si="293">_xlfn.POISSON.DIST(3,K254,FALSE) * _xlfn.POISSON.DIST(3,L254,FALSE)</f>
        <v>8.0683419498999885E-4</v>
      </c>
      <c r="W254" s="18">
        <f t="shared" ref="W254:W272" si="294">_xlfn.POISSON.DIST(3,K254,FALSE) * _xlfn.POISSON.DIST(0,L254,FALSE)</f>
        <v>1.2043651651773474E-2</v>
      </c>
      <c r="X254" s="18">
        <f t="shared" ref="X254:X272" si="295">_xlfn.POISSON.DIST(3,K254,FALSE) * _xlfn.POISSON.DIST(1,L254,FALSE)</f>
        <v>8.8882713736259424E-3</v>
      </c>
      <c r="Y254" s="18">
        <f t="shared" ref="Y254:Y272" si="296">_xlfn.POISSON.DIST(3,K254,FALSE) * _xlfn.POISSON.DIST(2,L254,FALSE)</f>
        <v>3.2797929687540038E-3</v>
      </c>
      <c r="Z254" s="18">
        <f t="shared" ref="Z254:Z272" si="297">_xlfn.POISSON.DIST(0,K254,FALSE) * _xlfn.POISSON.DIST(3,L254,FALSE)</f>
        <v>1.6473154632147123E-2</v>
      </c>
      <c r="AA254" s="18">
        <f t="shared" ref="AA254:AA272" si="298">_xlfn.POISSON.DIST(1,K254,FALSE) * _xlfn.POISSON.DIST(3,L254,FALSE)</f>
        <v>1.0952073899966563E-2</v>
      </c>
      <c r="AB254" s="18">
        <f t="shared" ref="AB254:AB272" si="299">_xlfn.POISSON.DIST(2,K254,FALSE) * _xlfn.POISSON.DIST(3,L254,FALSE)</f>
        <v>3.6407089409654469E-3</v>
      </c>
      <c r="AC254" s="18">
        <f t="shared" ref="AC254:AC272" si="300">_xlfn.POISSON.DIST(4,K254,FALSE) * _xlfn.POISSON.DIST(4,L254,FALSE)</f>
        <v>2.4742468391853496E-5</v>
      </c>
      <c r="AD254" s="18">
        <f t="shared" ref="AD254:AD272" si="301">_xlfn.POISSON.DIST(4,K254,FALSE) * _xlfn.POISSON.DIST(0,L254,FALSE)</f>
        <v>2.0017866319646921E-3</v>
      </c>
      <c r="AE254" s="18">
        <f t="shared" ref="AE254:AE272" si="302">_xlfn.POISSON.DIST(4,K254,FALSE) * _xlfn.POISSON.DIST(1,L254,FALSE)</f>
        <v>1.47732791776478E-3</v>
      </c>
      <c r="AF254" s="18">
        <f t="shared" ref="AF254:AF272" si="303">_xlfn.POISSON.DIST(4,K254,FALSE) * _xlfn.POISSON.DIST(2,L254,FALSE)</f>
        <v>5.45137464142511E-4</v>
      </c>
      <c r="AG254" s="18">
        <f t="shared" ref="AG254:AG272" si="304">_xlfn.POISSON.DIST(4,K254,FALSE) * _xlfn.POISSON.DIST(3,L254,FALSE)</f>
        <v>1.3410466795634547E-4</v>
      </c>
      <c r="AH254" s="18">
        <f t="shared" ref="AH254:AH272" si="305">_xlfn.POISSON.DIST(0,K254,FALSE) * _xlfn.POISSON.DIST(4,L254,FALSE)</f>
        <v>3.0393163341092288E-3</v>
      </c>
      <c r="AI254" s="18">
        <f t="shared" ref="AI254:AI272" si="306">_xlfn.POISSON.DIST(1,K254,FALSE) * _xlfn.POISSON.DIST(4,L254,FALSE)</f>
        <v>2.0206704690054322E-3</v>
      </c>
      <c r="AJ254" s="18">
        <f t="shared" ref="AJ254:AJ272" si="307">_xlfn.POISSON.DIST(2,K254,FALSE) * _xlfn.POISSON.DIST(4,L254,FALSE)</f>
        <v>6.7171506606391511E-4</v>
      </c>
      <c r="AK254" s="18">
        <f t="shared" ref="AK254:AK272" si="308">_xlfn.POISSON.DIST(3,K254,FALSE) * _xlfn.POISSON.DIST(4,L254,FALSE)</f>
        <v>1.4886185448447701E-4</v>
      </c>
      <c r="AL254" s="18">
        <f t="shared" ref="AL254:AL272" si="309">_xlfn.POISSON.DIST(5,K254,FALSE) * _xlfn.POISSON.DIST(5,L254,FALSE)</f>
        <v>4.856034082229912E-7</v>
      </c>
      <c r="AM254" s="18">
        <f t="shared" ref="AM254:AM272" si="310">_xlfn.POISSON.DIST(5,K254,FALSE) * _xlfn.POISSON.DIST(0,L254,FALSE)</f>
        <v>2.661750662190552E-4</v>
      </c>
      <c r="AN254" s="18">
        <f t="shared" ref="AN254:AN272" si="311">_xlfn.POISSON.DIST(5,K254,FALSE) * _xlfn.POISSON.DIST(1,L254,FALSE)</f>
        <v>1.9643844656528565E-4</v>
      </c>
      <c r="AO254" s="18">
        <f t="shared" ref="AO254:AO272" si="312">_xlfn.POISSON.DIST(5,K254,FALSE) * _xlfn.POISSON.DIST(2,L254,FALSE)</f>
        <v>7.2486247185199538E-5</v>
      </c>
      <c r="AP254" s="18">
        <f t="shared" ref="AP254:AP272" si="313">_xlfn.POISSON.DIST(5,K254,FALSE) * _xlfn.POISSON.DIST(3,L254,FALSE)</f>
        <v>1.7831730067320318E-5</v>
      </c>
      <c r="AQ254" s="18">
        <f t="shared" ref="AQ254:AQ272" si="314">_xlfn.POISSON.DIST(5,K254,FALSE) * _xlfn.POISSON.DIST(4,L254,FALSE)</f>
        <v>3.2899750939792709E-6</v>
      </c>
      <c r="AR254" s="18">
        <f t="shared" ref="AR254:AR272" si="315">_xlfn.POISSON.DIST(0,K254,FALSE) * _xlfn.POISSON.DIST(5,L254,FALSE)</f>
        <v>4.4860594027358553E-4</v>
      </c>
      <c r="AS254" s="18">
        <f t="shared" ref="AS254:AS272" si="316">_xlfn.POISSON.DIST(1,K254,FALSE) * _xlfn.POISSON.DIST(5,L254,FALSE)</f>
        <v>2.9825285560376659E-4</v>
      </c>
      <c r="AT254" s="18">
        <f t="shared" ref="AT254:AT272" si="317">_xlfn.POISSON.DIST(2,K254,FALSE) * _xlfn.POISSON.DIST(5,L254,FALSE)</f>
        <v>9.9145773483908339E-5</v>
      </c>
      <c r="AU254" s="18">
        <f t="shared" ref="AU254:AU272" si="318">_xlfn.POISSON.DIST(3,K254,FALSE) * _xlfn.POISSON.DIST(5,L254,FALSE)</f>
        <v>2.1972149279897396E-5</v>
      </c>
      <c r="AV254" s="18">
        <f t="shared" ref="AV254:AV272" si="319">_xlfn.POISSON.DIST(4,K254,FALSE) * _xlfn.POISSON.DIST(5,L254,FALSE)</f>
        <v>3.6520115307016948E-6</v>
      </c>
      <c r="AW254" s="18">
        <f t="shared" ref="AW254:AW272" si="320">_xlfn.POISSON.DIST(6,K254,FALSE) * _xlfn.POISSON.DIST(6,L254,FALSE)</f>
        <v>6.6184750519942772E-9</v>
      </c>
      <c r="AX254" s="18">
        <f t="shared" ref="AX254:AX272" si="321">_xlfn.POISSON.DIST(6,K254,FALSE) * _xlfn.POISSON.DIST(0,L254,FALSE)</f>
        <v>2.9494138196929153E-5</v>
      </c>
      <c r="AY254" s="18">
        <f t="shared" ref="AY254:AY272" si="322">_xlfn.POISSON.DIST(6,K254,FALSE) * _xlfn.POISSON.DIST(1,L254,FALSE)</f>
        <v>2.1766812243106515E-5</v>
      </c>
      <c r="AZ254" s="18">
        <f t="shared" ref="AZ254:AZ272" si="323">_xlfn.POISSON.DIST(6,K254,FALSE) * _xlfn.POISSON.DIST(2,L254,FALSE)</f>
        <v>8.0320047336724963E-6</v>
      </c>
      <c r="BA254" s="18">
        <f t="shared" ref="BA254:BA272" si="324">_xlfn.POISSON.DIST(6,K254,FALSE) * _xlfn.POISSON.DIST(3,L254,FALSE)</f>
        <v>1.9758857144908311E-6</v>
      </c>
      <c r="BB254" s="18">
        <f t="shared" ref="BB254:BB272" si="325">_xlfn.POISSON.DIST(6,K254,FALSE) * _xlfn.POISSON.DIST(4,L254,FALSE)</f>
        <v>3.6455322981463E-7</v>
      </c>
      <c r="BC254" s="18">
        <f t="shared" ref="BC254:BC272" si="326">_xlfn.POISSON.DIST(6,K254,FALSE) * _xlfn.POISSON.DIST(5,L254,FALSE)</f>
        <v>5.3808398489292356E-8</v>
      </c>
      <c r="BD254" s="18">
        <f t="shared" ref="BD254:BD272" si="327">_xlfn.POISSON.DIST(0,K254,FALSE) * _xlfn.POISSON.DIST(6,L254,FALSE)</f>
        <v>5.5178881127041839E-5</v>
      </c>
      <c r="BE254" s="18">
        <f t="shared" ref="BE254:BE272" si="328">_xlfn.POISSON.DIST(1,K254,FALSE) * _xlfn.POISSON.DIST(6,L254,FALSE)</f>
        <v>3.6685334249306718E-5</v>
      </c>
      <c r="BF254" s="18">
        <f t="shared" ref="BF254:BF272" si="329">_xlfn.POISSON.DIST(2,K254,FALSE) * _xlfn.POISSON.DIST(6,L254,FALSE)</f>
        <v>1.2195007596156256E-5</v>
      </c>
      <c r="BG254" s="18">
        <f t="shared" ref="BG254:BG272" si="330">_xlfn.POISSON.DIST(3,K254,FALSE) * _xlfn.POISSON.DIST(6,L254,FALSE)</f>
        <v>2.7025915271690039E-6</v>
      </c>
      <c r="BH254" s="18">
        <f t="shared" ref="BH254:BH272" si="331">_xlfn.POISSON.DIST(4,K254,FALSE) * _xlfn.POISSON.DIST(6,L254,FALSE)</f>
        <v>4.4920027141031669E-7</v>
      </c>
      <c r="BI254" s="18">
        <f t="shared" ref="BI254:BI272" si="332">_xlfn.POISSON.DIST(5,K254,FALSE) * _xlfn.POISSON.DIST(6,L254,FALSE)</f>
        <v>5.972959858909056E-8</v>
      </c>
      <c r="BJ254" s="19">
        <f t="shared" ref="BJ254:BJ272" si="333">SUM(N254,Q254,T254,W254,X254,Y254,AD254,AE254,AF254,AG254,AM254,AN254,AO254,AP254,AQ254,AX254,AY254,AZ254,BA254,BB254,BC254)</f>
        <v>0.28692201973478737</v>
      </c>
      <c r="BK254" s="19">
        <f t="shared" ref="BK254:BK272" si="334">SUM(M254,P254,S254,V254,AC254,AL254,AY254)</f>
        <v>0.38219948152991795</v>
      </c>
      <c r="BL254" s="19">
        <f t="shared" ref="BL254:BL272" si="335">SUM(O254,R254,U254,AA254,AB254,AH254,AI254,AJ254,AK254,AR254,AS254,AT254,AU254,AV254,BD254,BE254,BF254,BG254,BH254,BI254)</f>
        <v>0.31440827334193944</v>
      </c>
      <c r="BM254" s="19">
        <f t="shared" ref="BM254:BM272" si="336">SUM(S254:BI254)</f>
        <v>0.16717221802787069</v>
      </c>
      <c r="BN254" s="19">
        <f t="shared" ref="BN254:BN272" si="337">SUM(M254:R254)</f>
        <v>0.83280895101715302</v>
      </c>
    </row>
    <row r="255" spans="1:66" x14ac:dyDescent="0.25">
      <c r="A255" t="s">
        <v>37</v>
      </c>
      <c r="B255" t="s">
        <v>39</v>
      </c>
      <c r="C255" t="s">
        <v>230</v>
      </c>
      <c r="D255" s="16">
        <v>44257</v>
      </c>
      <c r="E255" s="15">
        <f>VLOOKUP(A255,home!$A$2:$E$405,3,FALSE)</f>
        <v>1.796875</v>
      </c>
      <c r="F255" s="15">
        <f>VLOOKUP(B255,home!$B$2:$E$405,3,FALSE)</f>
        <v>0.93</v>
      </c>
      <c r="G255" s="15">
        <f>VLOOKUP(C255,away!$B$2:$E$405,4,FALSE)</f>
        <v>0.83</v>
      </c>
      <c r="H255" s="15">
        <f>VLOOKUP(A255,away!$A$2:$E$405,3,FALSE)</f>
        <v>1.359375</v>
      </c>
      <c r="I255" s="15">
        <f>VLOOKUP(C255,away!$B$2:$E$405,3,FALSE)</f>
        <v>1.3</v>
      </c>
      <c r="J255" s="15">
        <f>VLOOKUP(B255,home!$B$2:$E$405,4,FALSE)</f>
        <v>0.74</v>
      </c>
      <c r="K255" s="17">
        <f t="shared" si="282"/>
        <v>1.3870078125</v>
      </c>
      <c r="L255" s="17">
        <f t="shared" si="283"/>
        <v>1.30771875</v>
      </c>
      <c r="M255" s="18">
        <f t="shared" si="284"/>
        <v>6.7560852919477693E-2</v>
      </c>
      <c r="N255" s="18">
        <f t="shared" si="285"/>
        <v>9.3707430818478987E-2</v>
      </c>
      <c r="O255" s="18">
        <f t="shared" si="286"/>
        <v>8.8350594128793217E-2</v>
      </c>
      <c r="P255" s="18">
        <f t="shared" si="287"/>
        <v>0.12254296429565283</v>
      </c>
      <c r="Q255" s="18">
        <f t="shared" si="288"/>
        <v>6.4986469317266829E-2</v>
      </c>
      <c r="R255" s="18">
        <f t="shared" si="289"/>
        <v>5.7768864257931422E-2</v>
      </c>
      <c r="S255" s="18">
        <f t="shared" si="290"/>
        <v>5.5567601093873764E-2</v>
      </c>
      <c r="T255" s="18">
        <f t="shared" si="291"/>
        <v>8.4984024422489535E-2</v>
      </c>
      <c r="U255" s="18">
        <f t="shared" si="292"/>
        <v>8.0125866045002908E-2</v>
      </c>
      <c r="V255" s="18">
        <f t="shared" si="293"/>
        <v>1.1198823418837676E-2</v>
      </c>
      <c r="W255" s="18">
        <f t="shared" si="294"/>
        <v>3.0045580216613552E-2</v>
      </c>
      <c r="X255" s="18">
        <f t="shared" si="295"/>
        <v>3.9291168603894602E-2</v>
      </c>
      <c r="Y255" s="18">
        <f t="shared" si="296"/>
        <v>2.5690898946362159E-2</v>
      </c>
      <c r="Z255" s="18">
        <f t="shared" si="297"/>
        <v>2.5181808985433915E-2</v>
      </c>
      <c r="AA255" s="18">
        <f t="shared" si="298"/>
        <v>3.4927365795679538E-2</v>
      </c>
      <c r="AB255" s="18">
        <f t="shared" si="299"/>
        <v>2.4222264614326406E-2</v>
      </c>
      <c r="AC255" s="18">
        <f t="shared" si="300"/>
        <v>1.2695379045942895E-3</v>
      </c>
      <c r="AD255" s="18">
        <f t="shared" si="301"/>
        <v>1.041836362288461E-2</v>
      </c>
      <c r="AE255" s="18">
        <f t="shared" si="302"/>
        <v>1.3624289453964133E-2</v>
      </c>
      <c r="AF255" s="18">
        <f t="shared" si="303"/>
        <v>8.908369387188083E-3</v>
      </c>
      <c r="AG255" s="18">
        <f t="shared" si="304"/>
        <v>3.8832138931839547E-3</v>
      </c>
      <c r="AH255" s="18">
        <f t="shared" si="305"/>
        <v>8.2326809422926077E-3</v>
      </c>
      <c r="AI255" s="18">
        <f t="shared" si="306"/>
        <v>1.1418792784779709E-2</v>
      </c>
      <c r="AJ255" s="18">
        <f t="shared" si="307"/>
        <v>7.918977400904045E-3</v>
      </c>
      <c r="AK255" s="18">
        <f t="shared" si="308"/>
        <v>3.6612278406882859E-3</v>
      </c>
      <c r="AL255" s="18">
        <f t="shared" si="309"/>
        <v>9.2108332794492708E-5</v>
      </c>
      <c r="AM255" s="18">
        <f t="shared" si="310"/>
        <v>2.8900703476813509E-3</v>
      </c>
      <c r="AN255" s="18">
        <f t="shared" si="311"/>
        <v>3.7793991824819216E-3</v>
      </c>
      <c r="AO255" s="18">
        <f t="shared" si="312"/>
        <v>2.4711955873331411E-3</v>
      </c>
      <c r="AP255" s="18">
        <f t="shared" si="313"/>
        <v>1.0772096014909369E-3</v>
      </c>
      <c r="AQ255" s="18">
        <f t="shared" si="314"/>
        <v>3.5217179838743177E-4</v>
      </c>
      <c r="AR255" s="18">
        <f t="shared" si="315"/>
        <v>2.1532062462007386E-3</v>
      </c>
      <c r="AS255" s="18">
        <f t="shared" si="316"/>
        <v>2.9865138854042231E-3</v>
      </c>
      <c r="AT255" s="18">
        <f t="shared" si="317"/>
        <v>2.071159045597694E-3</v>
      </c>
      <c r="AU255" s="18">
        <f t="shared" si="318"/>
        <v>9.5757125905801533E-4</v>
      </c>
      <c r="AV255" s="18">
        <f t="shared" si="319"/>
        <v>3.3203970433473215E-4</v>
      </c>
      <c r="AW255" s="18">
        <f t="shared" si="320"/>
        <v>4.6407660851980738E-6</v>
      </c>
      <c r="AX255" s="18">
        <f t="shared" si="321"/>
        <v>6.6809169181810421E-4</v>
      </c>
      <c r="AY255" s="18">
        <f t="shared" si="322"/>
        <v>8.7367603210975657E-4</v>
      </c>
      <c r="AZ255" s="18">
        <f t="shared" si="323"/>
        <v>5.7126126430776555E-4</v>
      </c>
      <c r="BA255" s="18">
        <f t="shared" si="324"/>
        <v>2.4901635549465689E-4</v>
      </c>
      <c r="BB255" s="18">
        <f t="shared" si="325"/>
        <v>8.1410839284257132E-5</v>
      </c>
      <c r="BC255" s="18">
        <f t="shared" si="326"/>
        <v>2.1292496197051894E-5</v>
      </c>
      <c r="BD255" s="18">
        <f t="shared" si="327"/>
        <v>4.6929803012897017E-4</v>
      </c>
      <c r="BE255" s="18">
        <f t="shared" si="328"/>
        <v>6.5092003417974197E-4</v>
      </c>
      <c r="BF255" s="18">
        <f t="shared" si="329"/>
        <v>4.5141558636003468E-4</v>
      </c>
      <c r="BG255" s="18">
        <f t="shared" si="330"/>
        <v>2.087056483218789E-4</v>
      </c>
      <c r="BH255" s="18">
        <f t="shared" si="331"/>
        <v>7.2369091183830883E-5</v>
      </c>
      <c r="BI255" s="18">
        <f t="shared" si="332"/>
        <v>2.0075298971099657E-5</v>
      </c>
      <c r="BJ255" s="19">
        <f t="shared" si="333"/>
        <v>0.38857460387891291</v>
      </c>
      <c r="BK255" s="19">
        <f t="shared" si="334"/>
        <v>0.25910556399734047</v>
      </c>
      <c r="BL255" s="19">
        <f t="shared" si="335"/>
        <v>0.32699990764013903</v>
      </c>
      <c r="BM255" s="19">
        <f t="shared" si="336"/>
        <v>0.50407567349820082</v>
      </c>
      <c r="BN255" s="19">
        <f t="shared" si="337"/>
        <v>0.49491717573760097</v>
      </c>
    </row>
    <row r="256" spans="1:66" x14ac:dyDescent="0.25">
      <c r="A256" t="s">
        <v>40</v>
      </c>
      <c r="B256" t="s">
        <v>235</v>
      </c>
      <c r="C256" t="s">
        <v>335</v>
      </c>
      <c r="D256" s="16">
        <v>44257</v>
      </c>
      <c r="E256" s="15">
        <f>VLOOKUP(A256,home!$A$2:$E$405,3,FALSE)</f>
        <v>1.55454545454545</v>
      </c>
      <c r="F256" s="15">
        <f>VLOOKUP(B256,home!$B$2:$E$405,3,FALSE)</f>
        <v>0.57999999999999996</v>
      </c>
      <c r="G256" s="15">
        <f>VLOOKUP(C256,away!$B$2:$E$405,4,FALSE)</f>
        <v>1.29</v>
      </c>
      <c r="H256" s="15">
        <f>VLOOKUP(A256,away!$A$2:$E$405,3,FALSE)</f>
        <v>1.19545454545455</v>
      </c>
      <c r="I256" s="15">
        <f>VLOOKUP(C256,away!$B$2:$E$405,3,FALSE)</f>
        <v>0.71</v>
      </c>
      <c r="J256" s="15">
        <f>VLOOKUP(B256,home!$B$2:$E$405,4,FALSE)</f>
        <v>1</v>
      </c>
      <c r="K256" s="17">
        <f t="shared" si="282"/>
        <v>1.1631109090909055</v>
      </c>
      <c r="L256" s="17">
        <f t="shared" si="283"/>
        <v>0.84877272727273045</v>
      </c>
      <c r="M256" s="18">
        <f t="shared" si="284"/>
        <v>0.13373652628137286</v>
      </c>
      <c r="N256" s="18">
        <f t="shared" si="285"/>
        <v>0.1555504126617874</v>
      </c>
      <c r="O256" s="18">
        <f t="shared" si="286"/>
        <v>0.11351191614782204</v>
      </c>
      <c r="P256" s="18">
        <f t="shared" si="287"/>
        <v>0.13202694798334394</v>
      </c>
      <c r="Q256" s="18">
        <f t="shared" si="288"/>
        <v>9.0461190940258535E-2</v>
      </c>
      <c r="R256" s="18">
        <f t="shared" si="289"/>
        <v>4.8172909323370199E-2</v>
      </c>
      <c r="S256" s="18">
        <f t="shared" si="290"/>
        <v>3.2584805883776817E-2</v>
      </c>
      <c r="T256" s="18">
        <f t="shared" si="291"/>
        <v>7.6780991746702443E-2</v>
      </c>
      <c r="U256" s="18">
        <f t="shared" si="292"/>
        <v>5.6030436356658872E-2</v>
      </c>
      <c r="V256" s="18">
        <f t="shared" si="293"/>
        <v>3.5742520437481375E-3</v>
      </c>
      <c r="W256" s="18">
        <f t="shared" si="294"/>
        <v>3.5072132677323356E-2</v>
      </c>
      <c r="X256" s="18">
        <f t="shared" si="295"/>
        <v>2.9768269703802794E-2</v>
      </c>
      <c r="Y256" s="18">
        <f t="shared" si="296"/>
        <v>1.2633247731343444E-2</v>
      </c>
      <c r="Z256" s="18">
        <f t="shared" si="297"/>
        <v>1.3629283875686292E-2</v>
      </c>
      <c r="AA256" s="18">
        <f t="shared" si="298"/>
        <v>1.5852368758907501E-2</v>
      </c>
      <c r="AB256" s="18">
        <f t="shared" si="299"/>
        <v>9.2190315192085901E-3</v>
      </c>
      <c r="AC256" s="18">
        <f t="shared" si="300"/>
        <v>2.2053510818094237E-4</v>
      </c>
      <c r="AD256" s="18">
        <f t="shared" si="301"/>
        <v>1.0198195030519608E-2</v>
      </c>
      <c r="AE256" s="18">
        <f t="shared" si="302"/>
        <v>8.655949809313333E-3</v>
      </c>
      <c r="AF256" s="18">
        <f t="shared" si="303"/>
        <v>3.673467063393374E-3</v>
      </c>
      <c r="AG256" s="18">
        <f t="shared" si="304"/>
        <v>1.039312885980981E-3</v>
      </c>
      <c r="AH256" s="18">
        <f t="shared" si="305"/>
        <v>2.8920411114851255E-3</v>
      </c>
      <c r="AI256" s="18">
        <f t="shared" si="306"/>
        <v>3.3637645663077372E-3</v>
      </c>
      <c r="AJ256" s="18">
        <f t="shared" si="307"/>
        <v>1.9562156313429843E-3</v>
      </c>
      <c r="AK256" s="18">
        <f t="shared" si="308"/>
        <v>7.5843191378305926E-4</v>
      </c>
      <c r="AL256" s="18">
        <f t="shared" si="309"/>
        <v>8.7086387140180515E-6</v>
      </c>
      <c r="AM256" s="18">
        <f t="shared" si="310"/>
        <v>2.3723263786068027E-3</v>
      </c>
      <c r="AN256" s="18">
        <f t="shared" si="311"/>
        <v>2.0135659303511357E-3</v>
      </c>
      <c r="AO256" s="18">
        <f t="shared" si="312"/>
        <v>8.5452992312379315E-4</v>
      </c>
      <c r="AP256" s="18">
        <f t="shared" si="313"/>
        <v>2.4176723112864624E-4</v>
      </c>
      <c r="AQ256" s="18">
        <f t="shared" si="314"/>
        <v>5.1301358032559406E-5</v>
      </c>
      <c r="AR256" s="18">
        <f t="shared" si="315"/>
        <v>4.9093712431601787E-4</v>
      </c>
      <c r="AS256" s="18">
        <f t="shared" si="316"/>
        <v>5.7101432496967845E-4</v>
      </c>
      <c r="AT256" s="18">
        <f t="shared" si="317"/>
        <v>3.3207649530970628E-4</v>
      </c>
      <c r="AU256" s="18">
        <f t="shared" si="318"/>
        <v>1.2874726478246475E-4</v>
      </c>
      <c r="AV256" s="18">
        <f t="shared" si="319"/>
        <v>3.7436837046025028E-5</v>
      </c>
      <c r="AW256" s="18">
        <f t="shared" si="320"/>
        <v>2.3881429455852968E-7</v>
      </c>
      <c r="AX256" s="18">
        <f t="shared" si="321"/>
        <v>4.5987978181361564E-4</v>
      </c>
      <c r="AY256" s="18">
        <f t="shared" si="322"/>
        <v>3.9033341662753074E-4</v>
      </c>
      <c r="AZ256" s="18">
        <f t="shared" si="323"/>
        <v>1.6565217928831609E-4</v>
      </c>
      <c r="BA256" s="18">
        <f t="shared" si="324"/>
        <v>4.6867017331071796E-5</v>
      </c>
      <c r="BB256" s="18">
        <f t="shared" si="325"/>
        <v>9.944861529808033E-6</v>
      </c>
      <c r="BC256" s="18">
        <f t="shared" si="326"/>
        <v>1.6881854486009649E-6</v>
      </c>
      <c r="BD256" s="18">
        <f t="shared" si="327"/>
        <v>6.9449006987522965E-5</v>
      </c>
      <c r="BE256" s="18">
        <f t="shared" si="328"/>
        <v>8.0776897652718488E-5</v>
      </c>
      <c r="BF256" s="18">
        <f t="shared" si="329"/>
        <v>4.6976245431198225E-5</v>
      </c>
      <c r="BG256" s="18">
        <f t="shared" si="330"/>
        <v>1.8212861176386151E-5</v>
      </c>
      <c r="BH256" s="18">
        <f t="shared" si="331"/>
        <v>5.2958943800032398E-6</v>
      </c>
      <c r="BI256" s="18">
        <f t="shared" si="332"/>
        <v>1.2319425053549969E-6</v>
      </c>
      <c r="BJ256" s="19">
        <f t="shared" si="333"/>
        <v>0.43044102651370714</v>
      </c>
      <c r="BK256" s="19">
        <f t="shared" si="334"/>
        <v>0.3025421093557642</v>
      </c>
      <c r="BL256" s="19">
        <f t="shared" si="335"/>
        <v>0.25353927022344325</v>
      </c>
      <c r="BM256" s="19">
        <f t="shared" si="336"/>
        <v>0.32630169202831294</v>
      </c>
      <c r="BN256" s="19">
        <f t="shared" si="337"/>
        <v>0.67345990333795491</v>
      </c>
    </row>
    <row r="257" spans="1:66" x14ac:dyDescent="0.25">
      <c r="A257" t="s">
        <v>40</v>
      </c>
      <c r="B257" t="s">
        <v>42</v>
      </c>
      <c r="C257" t="s">
        <v>236</v>
      </c>
      <c r="D257" s="16">
        <v>44257</v>
      </c>
      <c r="E257" s="15">
        <f>VLOOKUP(A257,home!$A$2:$E$405,3,FALSE)</f>
        <v>1.55454545454545</v>
      </c>
      <c r="F257" s="15">
        <f>VLOOKUP(B257,home!$B$2:$E$405,3,FALSE)</f>
        <v>1.29</v>
      </c>
      <c r="G257" s="15">
        <f>VLOOKUP(C257,away!$B$2:$E$405,4,FALSE)</f>
        <v>0.9</v>
      </c>
      <c r="H257" s="15">
        <f>VLOOKUP(A257,away!$A$2:$E$405,3,FALSE)</f>
        <v>1.19545454545455</v>
      </c>
      <c r="I257" s="15">
        <f>VLOOKUP(C257,away!$B$2:$E$405,3,FALSE)</f>
        <v>0.9</v>
      </c>
      <c r="J257" s="15">
        <f>VLOOKUP(B257,home!$B$2:$E$405,4,FALSE)</f>
        <v>1</v>
      </c>
      <c r="K257" s="17">
        <f t="shared" si="282"/>
        <v>1.8048272727272676</v>
      </c>
      <c r="L257" s="17">
        <f t="shared" si="283"/>
        <v>1.0759090909090949</v>
      </c>
      <c r="M257" s="18">
        <f t="shared" si="284"/>
        <v>5.6093442451327608E-2</v>
      </c>
      <c r="N257" s="18">
        <f t="shared" si="285"/>
        <v>0.10123897475731351</v>
      </c>
      <c r="O257" s="18">
        <f t="shared" si="286"/>
        <v>6.035144467376951E-2</v>
      </c>
      <c r="P257" s="18">
        <f t="shared" si="287"/>
        <v>0.10892393329570998</v>
      </c>
      <c r="Q257" s="18">
        <f t="shared" si="288"/>
        <v>9.1359431352473458E-2</v>
      </c>
      <c r="R257" s="18">
        <f t="shared" si="289"/>
        <v>3.2466333987002945E-2</v>
      </c>
      <c r="S257" s="18">
        <f t="shared" si="290"/>
        <v>5.2877942260822507E-2</v>
      </c>
      <c r="T257" s="18">
        <f t="shared" si="291"/>
        <v>9.8294442732411572E-2</v>
      </c>
      <c r="U257" s="18">
        <f t="shared" si="292"/>
        <v>5.85961250252151E-2</v>
      </c>
      <c r="V257" s="18">
        <f t="shared" si="293"/>
        <v>1.1408886481655474E-2</v>
      </c>
      <c r="W257" s="18">
        <f t="shared" si="294"/>
        <v>5.4962664441932901E-2</v>
      </c>
      <c r="X257" s="18">
        <f t="shared" si="295"/>
        <v>5.9134830333661653E-2</v>
      </c>
      <c r="Y257" s="18">
        <f t="shared" si="296"/>
        <v>3.1811850772676738E-2</v>
      </c>
      <c r="Z257" s="18">
        <f t="shared" si="297"/>
        <v>1.1643607961702464E-2</v>
      </c>
      <c r="AA257" s="18">
        <f t="shared" si="298"/>
        <v>2.1014701202224952E-2</v>
      </c>
      <c r="AB257" s="18">
        <f t="shared" si="299"/>
        <v>1.8963952928995054E-2</v>
      </c>
      <c r="AC257" s="18">
        <f t="shared" si="300"/>
        <v>1.3846324273827353E-3</v>
      </c>
      <c r="AD257" s="18">
        <f t="shared" si="301"/>
        <v>2.4799528941639427E-2</v>
      </c>
      <c r="AE257" s="18">
        <f t="shared" si="302"/>
        <v>2.6682038638573061E-2</v>
      </c>
      <c r="AF257" s="18">
        <f t="shared" si="303"/>
        <v>1.4353723967614241E-2</v>
      </c>
      <c r="AG257" s="18">
        <f t="shared" si="304"/>
        <v>5.1477673683853094E-3</v>
      </c>
      <c r="AH257" s="18">
        <f t="shared" si="305"/>
        <v>3.1318659142442989E-3</v>
      </c>
      <c r="AI257" s="18">
        <f t="shared" si="306"/>
        <v>5.6524770165530275E-3</v>
      </c>
      <c r="AJ257" s="18">
        <f t="shared" si="307"/>
        <v>5.1008723389694838E-3</v>
      </c>
      <c r="AK257" s="18">
        <f t="shared" si="308"/>
        <v>3.0687311706907505E-3</v>
      </c>
      <c r="AL257" s="18">
        <f t="shared" si="309"/>
        <v>1.0754883534928746E-4</v>
      </c>
      <c r="AM257" s="18">
        <f t="shared" si="310"/>
        <v>8.9517732369320015E-3</v>
      </c>
      <c r="AN257" s="18">
        <f t="shared" si="311"/>
        <v>9.6312942053718743E-3</v>
      </c>
      <c r="AO257" s="18">
        <f t="shared" si="312"/>
        <v>5.181198496389843E-3</v>
      </c>
      <c r="AP257" s="18">
        <f t="shared" si="313"/>
        <v>1.8581661880234556E-3</v>
      </c>
      <c r="AQ257" s="18">
        <f t="shared" si="314"/>
        <v>4.9980447352858349E-4</v>
      </c>
      <c r="AR257" s="18">
        <f t="shared" si="315"/>
        <v>6.7392060172875325E-4</v>
      </c>
      <c r="AS257" s="18">
        <f t="shared" si="316"/>
        <v>1.2163102816528245E-3</v>
      </c>
      <c r="AT257" s="18">
        <f t="shared" si="317"/>
        <v>1.0976149842128015E-3</v>
      </c>
      <c r="AU257" s="18">
        <f t="shared" si="318"/>
        <v>6.6033515282045785E-4</v>
      </c>
      <c r="AV257" s="18">
        <f t="shared" si="319"/>
        <v>2.9794772323772254E-4</v>
      </c>
      <c r="AW257" s="18">
        <f t="shared" si="320"/>
        <v>5.8011545139275173E-6</v>
      </c>
      <c r="AX257" s="18">
        <f t="shared" si="321"/>
        <v>2.6927340795474901E-3</v>
      </c>
      <c r="AY257" s="18">
        <f t="shared" si="322"/>
        <v>2.8971370755858784E-3</v>
      </c>
      <c r="AZ257" s="18">
        <f t="shared" si="323"/>
        <v>1.558528058616318E-3</v>
      </c>
      <c r="BA257" s="18">
        <f t="shared" si="324"/>
        <v>5.589448355673999E-4</v>
      </c>
      <c r="BB257" s="18">
        <f t="shared" si="325"/>
        <v>1.5034345747591364E-4</v>
      </c>
      <c r="BC257" s="18">
        <f t="shared" si="326"/>
        <v>3.2351178531408098E-5</v>
      </c>
      <c r="BD257" s="18">
        <f t="shared" si="327"/>
        <v>1.2084621699181549E-4</v>
      </c>
      <c r="BE257" s="18">
        <f t="shared" si="328"/>
        <v>2.181065482327459E-4</v>
      </c>
      <c r="BF257" s="18">
        <f t="shared" si="329"/>
        <v>1.9682232330543259E-4</v>
      </c>
      <c r="BG257" s="18">
        <f t="shared" si="330"/>
        <v>1.1841009899439615E-4</v>
      </c>
      <c r="BH257" s="18">
        <f t="shared" si="331"/>
        <v>5.3427444007855427E-5</v>
      </c>
      <c r="BI257" s="18">
        <f t="shared" si="332"/>
        <v>1.9285461611497293E-5</v>
      </c>
      <c r="BJ257" s="19">
        <f t="shared" si="333"/>
        <v>0.54179752859225205</v>
      </c>
      <c r="BK257" s="19">
        <f t="shared" si="334"/>
        <v>0.23369352282783346</v>
      </c>
      <c r="BL257" s="19">
        <f t="shared" si="335"/>
        <v>0.21301953109446142</v>
      </c>
      <c r="BM257" s="19">
        <f t="shared" si="336"/>
        <v>0.54682929403758029</v>
      </c>
      <c r="BN257" s="19">
        <f t="shared" si="337"/>
        <v>0.45043356051759698</v>
      </c>
    </row>
    <row r="258" spans="1:66" x14ac:dyDescent="0.25">
      <c r="A258" t="s">
        <v>40</v>
      </c>
      <c r="B258" t="s">
        <v>237</v>
      </c>
      <c r="C258" t="s">
        <v>339</v>
      </c>
      <c r="D258" s="16">
        <v>44257</v>
      </c>
      <c r="E258" s="15">
        <f>VLOOKUP(A258,home!$A$2:$E$405,3,FALSE)</f>
        <v>1.55454545454545</v>
      </c>
      <c r="F258" s="15">
        <f>VLOOKUP(B258,home!$B$2:$E$405,3,FALSE)</f>
        <v>0.45</v>
      </c>
      <c r="G258" s="15">
        <f>VLOOKUP(C258,away!$B$2:$E$405,4,FALSE)</f>
        <v>0.77</v>
      </c>
      <c r="H258" s="15">
        <f>VLOOKUP(A258,away!$A$2:$E$405,3,FALSE)</f>
        <v>1.19545454545455</v>
      </c>
      <c r="I258" s="15">
        <f>VLOOKUP(C258,away!$B$2:$E$405,3,FALSE)</f>
        <v>0.71</v>
      </c>
      <c r="J258" s="15">
        <f>VLOOKUP(B258,home!$B$2:$E$405,4,FALSE)</f>
        <v>0.92</v>
      </c>
      <c r="K258" s="17">
        <f t="shared" si="282"/>
        <v>0.53864999999999841</v>
      </c>
      <c r="L258" s="17">
        <f t="shared" si="283"/>
        <v>0.78087090909091206</v>
      </c>
      <c r="M258" s="18">
        <f t="shared" si="284"/>
        <v>0.26726331472294462</v>
      </c>
      <c r="N258" s="18">
        <f t="shared" si="285"/>
        <v>0.14396138447551371</v>
      </c>
      <c r="O258" s="18">
        <f t="shared" si="286"/>
        <v>0.20869814753435628</v>
      </c>
      <c r="P258" s="18">
        <f t="shared" si="287"/>
        <v>0.11241525716938068</v>
      </c>
      <c r="Q258" s="18">
        <f t="shared" si="288"/>
        <v>3.8772399873867602E-2</v>
      </c>
      <c r="R258" s="18">
        <f t="shared" si="289"/>
        <v>8.1483156095371032E-2</v>
      </c>
      <c r="S258" s="18">
        <f t="shared" si="290"/>
        <v>1.1820917189437488E-2</v>
      </c>
      <c r="T258" s="18">
        <f t="shared" si="291"/>
        <v>3.0276239137143356E-2</v>
      </c>
      <c r="U258" s="18">
        <f t="shared" si="292"/>
        <v>4.3890902030771478E-2</v>
      </c>
      <c r="V258" s="18">
        <f t="shared" si="293"/>
        <v>5.5245202956746451E-4</v>
      </c>
      <c r="W258" s="18">
        <f t="shared" si="294"/>
        <v>6.9615843973529082E-3</v>
      </c>
      <c r="X258" s="18">
        <f t="shared" si="295"/>
        <v>5.436098737074074E-3</v>
      </c>
      <c r="Y258" s="18">
        <f t="shared" si="296"/>
        <v>2.1224456813634953E-3</v>
      </c>
      <c r="Z258" s="18">
        <f t="shared" si="297"/>
        <v>2.1209275391929697E-2</v>
      </c>
      <c r="AA258" s="18">
        <f t="shared" si="298"/>
        <v>1.1424376189862898E-2</v>
      </c>
      <c r="AB258" s="18">
        <f t="shared" si="299"/>
        <v>3.0768701173348148E-3</v>
      </c>
      <c r="AC258" s="18">
        <f t="shared" si="300"/>
        <v>1.4523139156311123E-5</v>
      </c>
      <c r="AD258" s="18">
        <f t="shared" si="301"/>
        <v>9.3746435890853304E-4</v>
      </c>
      <c r="AE258" s="18">
        <f t="shared" si="302"/>
        <v>7.3203864618123522E-4</v>
      </c>
      <c r="AF258" s="18">
        <f t="shared" si="303"/>
        <v>2.8581384156661077E-4</v>
      </c>
      <c r="AG258" s="18">
        <f t="shared" si="304"/>
        <v>7.4394571431628449E-5</v>
      </c>
      <c r="AH258" s="18">
        <f t="shared" si="305"/>
        <v>4.1404265391139124E-3</v>
      </c>
      <c r="AI258" s="18">
        <f t="shared" si="306"/>
        <v>2.2302407552937022E-3</v>
      </c>
      <c r="AJ258" s="18">
        <f t="shared" si="307"/>
        <v>6.006595914194744E-4</v>
      </c>
      <c r="AK258" s="18">
        <f t="shared" si="308"/>
        <v>1.0784842963936634E-4</v>
      </c>
      <c r="AL258" s="18">
        <f t="shared" si="309"/>
        <v>2.443466548869017E-7</v>
      </c>
      <c r="AM258" s="18">
        <f t="shared" si="310"/>
        <v>1.0099303538521601E-4</v>
      </c>
      <c r="AN258" s="18">
        <f t="shared" si="311"/>
        <v>7.8862523353104267E-5</v>
      </c>
      <c r="AO258" s="18">
        <f t="shared" si="312"/>
        <v>3.0790725151970902E-5</v>
      </c>
      <c r="AP258" s="18">
        <f t="shared" si="313"/>
        <v>8.0145271803293129E-6</v>
      </c>
      <c r="AQ258" s="18">
        <f t="shared" si="314"/>
        <v>1.5645777813093934E-6</v>
      </c>
      <c r="AR258" s="18">
        <f t="shared" si="315"/>
        <v>6.4662772712440408E-4</v>
      </c>
      <c r="AS258" s="18">
        <f t="shared" si="316"/>
        <v>3.4830602521555918E-4</v>
      </c>
      <c r="AT258" s="18">
        <f t="shared" si="317"/>
        <v>9.3807520241180178E-5</v>
      </c>
      <c r="AU258" s="18">
        <f t="shared" si="318"/>
        <v>1.6843140259303854E-5</v>
      </c>
      <c r="AV258" s="18">
        <f t="shared" si="319"/>
        <v>2.2681393751684983E-6</v>
      </c>
      <c r="AW258" s="18">
        <f t="shared" si="320"/>
        <v>2.8548927982278064E-9</v>
      </c>
      <c r="AX258" s="18">
        <f t="shared" si="321"/>
        <v>9.066649751707737E-6</v>
      </c>
      <c r="AY258" s="18">
        <f t="shared" si="322"/>
        <v>7.0798830340249119E-6</v>
      </c>
      <c r="AZ258" s="18">
        <f t="shared" si="323"/>
        <v>2.7642373505181782E-6</v>
      </c>
      <c r="BA258" s="18">
        <f t="shared" si="324"/>
        <v>7.1950417761406169E-7</v>
      </c>
      <c r="BB258" s="18">
        <f t="shared" si="325"/>
        <v>1.4045997031705031E-7</v>
      </c>
      <c r="BC258" s="18">
        <f t="shared" si="326"/>
        <v>2.1936220942471524E-8</v>
      </c>
      <c r="BD258" s="18">
        <f t="shared" si="327"/>
        <v>8.4155463520503918E-5</v>
      </c>
      <c r="BE258" s="18">
        <f t="shared" si="328"/>
        <v>4.5330340425319297E-5</v>
      </c>
      <c r="BF258" s="18">
        <f t="shared" si="329"/>
        <v>1.220859393504908E-5</v>
      </c>
      <c r="BG258" s="18">
        <f t="shared" si="330"/>
        <v>2.1920530410380563E-6</v>
      </c>
      <c r="BH258" s="18">
        <f t="shared" si="331"/>
        <v>2.9518734263878633E-7</v>
      </c>
      <c r="BI258" s="18">
        <f t="shared" si="332"/>
        <v>3.1800532422476374E-8</v>
      </c>
      <c r="BJ258" s="19">
        <f t="shared" si="333"/>
        <v>0.22979988177976024</v>
      </c>
      <c r="BK258" s="19">
        <f t="shared" si="334"/>
        <v>0.39207378848017543</v>
      </c>
      <c r="BL258" s="19">
        <f t="shared" si="335"/>
        <v>0.35690469327417551</v>
      </c>
      <c r="BM258" s="19">
        <f t="shared" si="336"/>
        <v>0.14738690202646582</v>
      </c>
      <c r="BN258" s="19">
        <f t="shared" si="337"/>
        <v>0.85259365987143398</v>
      </c>
    </row>
    <row r="259" spans="1:66" x14ac:dyDescent="0.25">
      <c r="A259" t="s">
        <v>40</v>
      </c>
      <c r="B259" t="s">
        <v>238</v>
      </c>
      <c r="C259" t="s">
        <v>320</v>
      </c>
      <c r="D259" s="16">
        <v>44257</v>
      </c>
      <c r="E259" s="15">
        <f>VLOOKUP(A259,home!$A$2:$E$405,3,FALSE)</f>
        <v>1.55454545454545</v>
      </c>
      <c r="F259" s="15">
        <f>VLOOKUP(B259,home!$B$2:$E$405,3,FALSE)</f>
        <v>0.77</v>
      </c>
      <c r="G259" s="15">
        <f>VLOOKUP(C259,away!$B$2:$E$405,4,FALSE)</f>
        <v>1.1599999999999999</v>
      </c>
      <c r="H259" s="15">
        <f>VLOOKUP(A259,away!$A$2:$E$405,3,FALSE)</f>
        <v>1.19545454545455</v>
      </c>
      <c r="I259" s="15">
        <f>VLOOKUP(C259,away!$B$2:$E$405,3,FALSE)</f>
        <v>1.42</v>
      </c>
      <c r="J259" s="15">
        <f>VLOOKUP(B259,home!$B$2:$E$405,4,FALSE)</f>
        <v>1.0900000000000001</v>
      </c>
      <c r="K259" s="17">
        <f t="shared" si="282"/>
        <v>1.3885199999999958</v>
      </c>
      <c r="L259" s="17">
        <f t="shared" si="283"/>
        <v>1.8503245454545525</v>
      </c>
      <c r="M259" s="18">
        <f t="shared" si="284"/>
        <v>3.9209173353041533E-2</v>
      </c>
      <c r="N259" s="18">
        <f t="shared" si="285"/>
        <v>5.4442721384165067E-2</v>
      </c>
      <c r="O259" s="18">
        <f t="shared" si="286"/>
        <v>7.2549695862115335E-2</v>
      </c>
      <c r="P259" s="18">
        <f t="shared" si="287"/>
        <v>0.10073670369846408</v>
      </c>
      <c r="Q259" s="18">
        <f t="shared" si="288"/>
        <v>3.7797403748170325E-2</v>
      </c>
      <c r="R259" s="18">
        <f t="shared" si="289"/>
        <v>6.7120241509467299E-2</v>
      </c>
      <c r="S259" s="18">
        <f t="shared" si="290"/>
        <v>6.4703503059475725E-2</v>
      </c>
      <c r="T259" s="18">
        <f t="shared" si="291"/>
        <v>6.9937463909695463E-2</v>
      </c>
      <c r="U259" s="18">
        <f t="shared" si="292"/>
        <v>9.3197797740725244E-2</v>
      </c>
      <c r="V259" s="18">
        <f t="shared" si="293"/>
        <v>1.8470784197096156E-2</v>
      </c>
      <c r="W259" s="18">
        <f t="shared" si="294"/>
        <v>1.7494150350803102E-2</v>
      </c>
      <c r="X259" s="18">
        <f t="shared" si="295"/>
        <v>3.2369855795963354E-2</v>
      </c>
      <c r="Y259" s="18">
        <f t="shared" si="296"/>
        <v>2.9947369356047655E-2</v>
      </c>
      <c r="Z259" s="18">
        <f t="shared" si="297"/>
        <v>4.1398076787268284E-2</v>
      </c>
      <c r="AA259" s="18">
        <f t="shared" si="298"/>
        <v>5.7482057580657581E-2</v>
      </c>
      <c r="AB259" s="18">
        <f t="shared" si="299"/>
        <v>3.9907493295947213E-2</v>
      </c>
      <c r="AC259" s="18">
        <f t="shared" si="300"/>
        <v>2.965960761891471E-3</v>
      </c>
      <c r="AD259" s="18">
        <f t="shared" si="301"/>
        <v>6.0727444112742626E-3</v>
      </c>
      <c r="AE259" s="18">
        <f t="shared" si="302"/>
        <v>1.1236548042452726E-2</v>
      </c>
      <c r="AF259" s="18">
        <f t="shared" si="303"/>
        <v>1.0395630324564791E-2</v>
      </c>
      <c r="AG259" s="18">
        <f t="shared" si="304"/>
        <v>6.4117633183379688E-3</v>
      </c>
      <c r="AH259" s="18">
        <f t="shared" si="305"/>
        <v>1.9149969403523724E-2</v>
      </c>
      <c r="AI259" s="18">
        <f t="shared" si="306"/>
        <v>2.6590115516180683E-2</v>
      </c>
      <c r="AJ259" s="18">
        <f t="shared" si="307"/>
        <v>1.8460453598263545E-2</v>
      </c>
      <c r="AK259" s="18">
        <f t="shared" si="308"/>
        <v>8.544236343420275E-3</v>
      </c>
      <c r="AL259" s="18">
        <f t="shared" si="309"/>
        <v>3.0480735491329036E-4</v>
      </c>
      <c r="AM259" s="18">
        <f t="shared" si="310"/>
        <v>1.6864254139885015E-3</v>
      </c>
      <c r="AN259" s="18">
        <f t="shared" si="311"/>
        <v>3.1204343375812803E-3</v>
      </c>
      <c r="AO259" s="18">
        <f t="shared" si="312"/>
        <v>2.88690812365293E-3</v>
      </c>
      <c r="AP259" s="18">
        <f t="shared" si="313"/>
        <v>1.7805723205557207E-3</v>
      </c>
      <c r="AQ259" s="18">
        <f t="shared" si="314"/>
        <v>8.2365916742030594E-4</v>
      </c>
      <c r="AR259" s="18">
        <f t="shared" si="315"/>
        <v>7.0867316864087204E-3</v>
      </c>
      <c r="AS259" s="18">
        <f t="shared" si="316"/>
        <v>9.8400686812122069E-3</v>
      </c>
      <c r="AT259" s="18">
        <f t="shared" si="317"/>
        <v>6.831566082618366E-3</v>
      </c>
      <c r="AU259" s="18">
        <f t="shared" si="318"/>
        <v>3.1619220456790753E-3</v>
      </c>
      <c r="AV259" s="18">
        <f t="shared" si="319"/>
        <v>1.0975979997165741E-3</v>
      </c>
      <c r="AW259" s="18">
        <f t="shared" si="320"/>
        <v>2.1753191898728953E-5</v>
      </c>
      <c r="AX259" s="18">
        <f t="shared" si="321"/>
        <v>3.9027256930521754E-4</v>
      </c>
      <c r="AY259" s="18">
        <f t="shared" si="322"/>
        <v>7.2213091440305704E-4</v>
      </c>
      <c r="AZ259" s="18">
        <f t="shared" si="323"/>
        <v>6.6808827797575846E-4</v>
      </c>
      <c r="BA259" s="18">
        <f t="shared" si="324"/>
        <v>4.1206004642300331E-4</v>
      </c>
      <c r="BB259" s="18">
        <f t="shared" si="325"/>
        <v>1.9061120452440648E-4</v>
      </c>
      <c r="BC259" s="18">
        <f t="shared" si="326"/>
        <v>7.0538518074033388E-5</v>
      </c>
      <c r="BD259" s="18">
        <f t="shared" si="327"/>
        <v>2.1854589310687676E-3</v>
      </c>
      <c r="BE259" s="18">
        <f t="shared" si="328"/>
        <v>3.034553434967596E-3</v>
      </c>
      <c r="BF259" s="18">
        <f t="shared" si="329"/>
        <v>2.1067690677605971E-3</v>
      </c>
      <c r="BG259" s="18">
        <f t="shared" si="330"/>
        <v>9.7509699532231182E-4</v>
      </c>
      <c r="BH259" s="18">
        <f t="shared" si="331"/>
        <v>3.384854199862331E-4</v>
      </c>
      <c r="BI259" s="18">
        <f t="shared" si="332"/>
        <v>9.3998755071856524E-5</v>
      </c>
      <c r="BJ259" s="19">
        <f t="shared" si="333"/>
        <v>0.28885735153537906</v>
      </c>
      <c r="BK259" s="19">
        <f t="shared" si="334"/>
        <v>0.22711306333928533</v>
      </c>
      <c r="BL259" s="19">
        <f t="shared" si="335"/>
        <v>0.43975430995011322</v>
      </c>
      <c r="BM259" s="19">
        <f t="shared" si="336"/>
        <v>0.62456648433411821</v>
      </c>
      <c r="BN259" s="19">
        <f t="shared" si="337"/>
        <v>0.37185593955542362</v>
      </c>
    </row>
    <row r="260" spans="1:66" x14ac:dyDescent="0.25">
      <c r="A260" t="s">
        <v>40</v>
      </c>
      <c r="B260" t="s">
        <v>232</v>
      </c>
      <c r="C260" t="s">
        <v>41</v>
      </c>
      <c r="D260" s="16">
        <v>44257</v>
      </c>
      <c r="E260" s="15">
        <f>VLOOKUP(A260,home!$A$2:$E$405,3,FALSE)</f>
        <v>1.55454545454545</v>
      </c>
      <c r="F260" s="15">
        <f>VLOOKUP(B260,home!$B$2:$E$405,3,FALSE)</f>
        <v>1.0900000000000001</v>
      </c>
      <c r="G260" s="15">
        <f>VLOOKUP(C260,away!$B$2:$E$405,4,FALSE)</f>
        <v>1.42</v>
      </c>
      <c r="H260" s="15">
        <f>VLOOKUP(A260,away!$A$2:$E$405,3,FALSE)</f>
        <v>1.19545454545455</v>
      </c>
      <c r="I260" s="15">
        <f>VLOOKUP(C260,away!$B$2:$E$405,3,FALSE)</f>
        <v>0.39</v>
      </c>
      <c r="J260" s="15">
        <f>VLOOKUP(B260,home!$B$2:$E$405,4,FALSE)</f>
        <v>1.0900000000000001</v>
      </c>
      <c r="K260" s="17">
        <f t="shared" si="282"/>
        <v>2.4061254545454474</v>
      </c>
      <c r="L260" s="17">
        <f t="shared" si="283"/>
        <v>0.50818772727272921</v>
      </c>
      <c r="M260" s="18">
        <f t="shared" si="284"/>
        <v>5.4241272134483903E-2</v>
      </c>
      <c r="N260" s="18">
        <f t="shared" si="285"/>
        <v>0.13051130556970836</v>
      </c>
      <c r="O260" s="18">
        <f t="shared" si="286"/>
        <v>2.7564748810404993E-2</v>
      </c>
      <c r="P260" s="18">
        <f t="shared" si="287"/>
        <v>6.6324243760866777E-2</v>
      </c>
      <c r="Q260" s="18">
        <f t="shared" si="288"/>
        <v>0.15701328721861718</v>
      </c>
      <c r="R260" s="18">
        <f t="shared" si="289"/>
        <v>7.004033525401689E-3</v>
      </c>
      <c r="S260" s="18">
        <f t="shared" si="290"/>
        <v>2.0274714886592198E-2</v>
      </c>
      <c r="T260" s="18">
        <f t="shared" si="291"/>
        <v>7.9792225583249332E-2</v>
      </c>
      <c r="U260" s="18">
        <f t="shared" si="292"/>
        <v>1.6852583349958688E-2</v>
      </c>
      <c r="V260" s="18">
        <f t="shared" si="293"/>
        <v>2.7545755379499402E-3</v>
      </c>
      <c r="W260" s="18">
        <f t="shared" si="294"/>
        <v>0.12593122235952339</v>
      </c>
      <c r="X260" s="18">
        <f t="shared" si="295"/>
        <v>6.399670168356289E-2</v>
      </c>
      <c r="Y260" s="18">
        <f t="shared" si="296"/>
        <v>1.6261169190760334E-2</v>
      </c>
      <c r="Z260" s="18">
        <f t="shared" si="297"/>
        <v>1.1864546263386287E-3</v>
      </c>
      <c r="AA260" s="18">
        <f t="shared" si="298"/>
        <v>2.8547586770965817E-3</v>
      </c>
      <c r="AB260" s="18">
        <f t="shared" si="299"/>
        <v>3.4344537597732869E-3</v>
      </c>
      <c r="AC260" s="18">
        <f t="shared" si="300"/>
        <v>2.1051213892041547E-4</v>
      </c>
      <c r="AD260" s="18">
        <f t="shared" si="301"/>
        <v>7.5751579910318001E-2</v>
      </c>
      <c r="AE260" s="18">
        <f t="shared" si="302"/>
        <v>3.8496023231943038E-2</v>
      </c>
      <c r="AF260" s="18">
        <f t="shared" si="303"/>
        <v>9.7816032776396576E-3</v>
      </c>
      <c r="AG260" s="18">
        <f t="shared" si="304"/>
        <v>1.6569635795823925E-3</v>
      </c>
      <c r="AH260" s="18">
        <f t="shared" si="305"/>
        <v>1.5073542001781069E-4</v>
      </c>
      <c r="AI260" s="18">
        <f t="shared" si="306"/>
        <v>3.6268833100645365E-4</v>
      </c>
      <c r="AJ260" s="18">
        <f t="shared" si="307"/>
        <v>4.3633681265061656E-4</v>
      </c>
      <c r="AK260" s="18">
        <f t="shared" si="308"/>
        <v>3.4996037055795885E-4</v>
      </c>
      <c r="AL260" s="18">
        <f t="shared" si="309"/>
        <v>1.0296261770381831E-5</v>
      </c>
      <c r="AM260" s="18">
        <f t="shared" si="310"/>
        <v>3.6453560928849951E-2</v>
      </c>
      <c r="AN260" s="18">
        <f t="shared" si="311"/>
        <v>1.8525252279430218E-2</v>
      </c>
      <c r="AO260" s="18">
        <f t="shared" si="312"/>
        <v>4.707152926518794E-3</v>
      </c>
      <c r="AP260" s="18">
        <f t="shared" si="313"/>
        <v>7.9737244921758747E-4</v>
      </c>
      <c r="AQ260" s="18">
        <f t="shared" si="314"/>
        <v>1.0130372318944385E-4</v>
      </c>
      <c r="AR260" s="18">
        <f t="shared" si="315"/>
        <v>1.53203781036703E-5</v>
      </c>
      <c r="AS260" s="18">
        <f t="shared" si="316"/>
        <v>3.6862751728501814E-5</v>
      </c>
      <c r="AT260" s="18">
        <f t="shared" si="317"/>
        <v>4.4348202629268707E-5</v>
      </c>
      <c r="AU260" s="18">
        <f t="shared" si="318"/>
        <v>3.5569113069874255E-5</v>
      </c>
      <c r="AV260" s="18">
        <f t="shared" si="319"/>
        <v>2.1395937088257402E-5</v>
      </c>
      <c r="AW260" s="18">
        <f t="shared" si="320"/>
        <v>3.4971923111701548E-7</v>
      </c>
      <c r="AX260" s="18">
        <f t="shared" si="321"/>
        <v>1.4618640143288206E-2</v>
      </c>
      <c r="AY260" s="18">
        <f t="shared" si="322"/>
        <v>7.4290135102355187E-3</v>
      </c>
      <c r="AZ260" s="18">
        <f t="shared" si="323"/>
        <v>1.8876667458224939E-3</v>
      </c>
      <c r="BA260" s="18">
        <f t="shared" si="324"/>
        <v>3.1976302446928069E-4</v>
      </c>
      <c r="BB260" s="18">
        <f t="shared" si="325"/>
        <v>4.0624911167724451E-5</v>
      </c>
      <c r="BC260" s="18">
        <f t="shared" si="326"/>
        <v>4.1290162553964825E-6</v>
      </c>
      <c r="BD260" s="18">
        <f t="shared" si="327"/>
        <v>1.2976046882438489E-6</v>
      </c>
      <c r="BE260" s="18">
        <f t="shared" si="328"/>
        <v>3.1221996703210338E-6</v>
      </c>
      <c r="BF260" s="18">
        <f t="shared" si="329"/>
        <v>3.7562020504664222E-6</v>
      </c>
      <c r="BG260" s="18">
        <f t="shared" si="330"/>
        <v>3.012631122014354E-6</v>
      </c>
      <c r="BH260" s="18">
        <f t="shared" si="331"/>
        <v>1.8121921069586371E-6</v>
      </c>
      <c r="BI260" s="18">
        <f t="shared" si="332"/>
        <v>8.7207231141590484E-7</v>
      </c>
      <c r="BJ260" s="19">
        <f t="shared" si="333"/>
        <v>0.78407656126334913</v>
      </c>
      <c r="BK260" s="19">
        <f t="shared" si="334"/>
        <v>0.15124462823081913</v>
      </c>
      <c r="BL260" s="19">
        <f t="shared" si="335"/>
        <v>5.9177668341437062E-2</v>
      </c>
      <c r="BM260" s="19">
        <f t="shared" si="336"/>
        <v>0.54559775765145668</v>
      </c>
      <c r="BN260" s="19">
        <f t="shared" si="337"/>
        <v>0.44265889101948291</v>
      </c>
    </row>
    <row r="261" spans="1:66" x14ac:dyDescent="0.25">
      <c r="A261" t="s">
        <v>69</v>
      </c>
      <c r="B261" t="s">
        <v>259</v>
      </c>
      <c r="C261" t="s">
        <v>77</v>
      </c>
      <c r="D261" s="16">
        <v>44288</v>
      </c>
      <c r="E261" s="15">
        <f>VLOOKUP(A261,home!$A$2:$E$405,3,FALSE)</f>
        <v>1.3317073170731699</v>
      </c>
      <c r="F261" s="15">
        <f>VLOOKUP(B261,home!$B$2:$E$405,3,FALSE)</f>
        <v>1.1299999999999999</v>
      </c>
      <c r="G261" s="15">
        <f>VLOOKUP(C261,away!$B$2:$E$405,4,FALSE)</f>
        <v>0.9</v>
      </c>
      <c r="H261" s="15">
        <f>VLOOKUP(A261,away!$A$2:$E$405,3,FALSE)</f>
        <v>1.3707317073170699</v>
      </c>
      <c r="I261" s="15">
        <f>VLOOKUP(C261,away!$B$2:$E$405,3,FALSE)</f>
        <v>1.05</v>
      </c>
      <c r="J261" s="15">
        <f>VLOOKUP(B261,home!$B$2:$E$405,4,FALSE)</f>
        <v>0.88</v>
      </c>
      <c r="K261" s="17">
        <f t="shared" si="282"/>
        <v>1.3543463414634136</v>
      </c>
      <c r="L261" s="17">
        <f t="shared" si="283"/>
        <v>1.2665560975609726</v>
      </c>
      <c r="M261" s="18">
        <f t="shared" si="284"/>
        <v>7.2737192319204586E-2</v>
      </c>
      <c r="N261" s="18">
        <f t="shared" si="285"/>
        <v>9.8511350305835452E-2</v>
      </c>
      <c r="O261" s="18">
        <f t="shared" si="286"/>
        <v>9.2125734451353705E-2</v>
      </c>
      <c r="P261" s="18">
        <f t="shared" si="287"/>
        <v>0.12477015140882086</v>
      </c>
      <c r="Q261" s="18">
        <f t="shared" si="288"/>
        <v>6.6709243439664487E-2</v>
      </c>
      <c r="R261" s="18">
        <f t="shared" si="289"/>
        <v>5.834120535582251E-2</v>
      </c>
      <c r="S261" s="18">
        <f t="shared" si="290"/>
        <v>5.3506295012949727E-2</v>
      </c>
      <c r="T261" s="18">
        <f t="shared" si="291"/>
        <v>8.4490999042186363E-2</v>
      </c>
      <c r="U261" s="18">
        <f t="shared" si="292"/>
        <v>7.9014198030223942E-2</v>
      </c>
      <c r="V261" s="18">
        <f t="shared" si="293"/>
        <v>1.0198035966086779E-2</v>
      </c>
      <c r="W261" s="18">
        <f t="shared" si="294"/>
        <v>3.0115806598100609E-2</v>
      </c>
      <c r="X261" s="18">
        <f t="shared" si="295"/>
        <v>3.8143358479791292E-2</v>
      </c>
      <c r="Y261" s="18">
        <f t="shared" si="296"/>
        <v>2.4155351632016851E-2</v>
      </c>
      <c r="Z261" s="18">
        <f t="shared" si="297"/>
        <v>2.4630803127491295E-2</v>
      </c>
      <c r="AA261" s="18">
        <f t="shared" si="298"/>
        <v>3.3358638103023447E-2</v>
      </c>
      <c r="AB261" s="18">
        <f t="shared" si="299"/>
        <v>2.2589574735515917E-2</v>
      </c>
      <c r="AC261" s="18">
        <f t="shared" si="300"/>
        <v>1.0933286422932379E-3</v>
      </c>
      <c r="AD261" s="18">
        <f t="shared" si="301"/>
        <v>1.0196808121589329E-2</v>
      </c>
      <c r="AE261" s="18">
        <f t="shared" si="302"/>
        <v>1.291482950205821E-2</v>
      </c>
      <c r="AF261" s="18">
        <f t="shared" si="303"/>
        <v>8.1786780273960854E-3</v>
      </c>
      <c r="AG261" s="18">
        <f t="shared" si="304"/>
        <v>3.4529181751954867E-3</v>
      </c>
      <c r="AH261" s="18">
        <f t="shared" si="305"/>
        <v>7.7990734722369962E-3</v>
      </c>
      <c r="AI261" s="18">
        <f t="shared" si="306"/>
        <v>1.0562646623928537E-2</v>
      </c>
      <c r="AJ261" s="18">
        <f t="shared" si="307"/>
        <v>7.1527409056442474E-3</v>
      </c>
      <c r="AK261" s="18">
        <f t="shared" si="308"/>
        <v>3.2290961589983296E-3</v>
      </c>
      <c r="AL261" s="18">
        <f t="shared" si="309"/>
        <v>7.5017897110944955E-5</v>
      </c>
      <c r="AM261" s="18">
        <f t="shared" si="310"/>
        <v>2.7620019548157851E-3</v>
      </c>
      <c r="AN261" s="18">
        <f t="shared" si="311"/>
        <v>3.4982304173472585E-3</v>
      </c>
      <c r="AO261" s="18">
        <f t="shared" si="312"/>
        <v>2.2153525328822182E-3</v>
      </c>
      <c r="AP261" s="18">
        <f t="shared" si="313"/>
        <v>9.3528941958970647E-4</v>
      </c>
      <c r="AQ261" s="18">
        <f t="shared" si="314"/>
        <v>2.9614912934140152E-4</v>
      </c>
      <c r="AR261" s="18">
        <f t="shared" si="315"/>
        <v>1.9755928123175565E-3</v>
      </c>
      <c r="AS261" s="18">
        <f t="shared" si="316"/>
        <v>2.6756368975836995E-3</v>
      </c>
      <c r="AT261" s="18">
        <f t="shared" si="317"/>
        <v>1.8118695216635008E-3</v>
      </c>
      <c r="AU261" s="18">
        <f t="shared" si="318"/>
        <v>8.1796628595800917E-4</v>
      </c>
      <c r="AV261" s="18">
        <f t="shared" si="319"/>
        <v>2.7695241170691169E-4</v>
      </c>
      <c r="AW261" s="18">
        <f t="shared" si="320"/>
        <v>3.5745103106674562E-6</v>
      </c>
      <c r="AX261" s="18">
        <f t="shared" si="321"/>
        <v>6.2345120710325882E-4</v>
      </c>
      <c r="AY261" s="18">
        <f t="shared" si="322"/>
        <v>7.8963592788838116E-4</v>
      </c>
      <c r="AZ261" s="18">
        <f t="shared" si="323"/>
        <v>5.0005909966012289E-4</v>
      </c>
      <c r="BA261" s="18">
        <f t="shared" si="324"/>
        <v>2.1111763393845962E-4</v>
      </c>
      <c r="BB261" s="18">
        <f t="shared" si="325"/>
        <v>6.6848081641850365E-5</v>
      </c>
      <c r="BC261" s="18">
        <f t="shared" si="326"/>
        <v>1.6933369082747839E-5</v>
      </c>
      <c r="BD261" s="18">
        <f t="shared" si="327"/>
        <v>4.1703318712307211E-4</v>
      </c>
      <c r="BE261" s="18">
        <f t="shared" si="328"/>
        <v>5.6480737124895992E-4</v>
      </c>
      <c r="BF261" s="18">
        <f t="shared" si="329"/>
        <v>3.8247239844129848E-4</v>
      </c>
      <c r="BG261" s="18">
        <f t="shared" si="330"/>
        <v>1.7266669784656984E-4</v>
      </c>
      <c r="BH261" s="18">
        <f t="shared" si="331"/>
        <v>5.8462627630267667E-5</v>
      </c>
      <c r="BI261" s="18">
        <f t="shared" si="332"/>
        <v>1.5835729168678176E-5</v>
      </c>
      <c r="BJ261" s="19">
        <f t="shared" si="333"/>
        <v>0.38878441209712539</v>
      </c>
      <c r="BK261" s="19">
        <f t="shared" si="334"/>
        <v>0.26316965717435448</v>
      </c>
      <c r="BL261" s="19">
        <f t="shared" si="335"/>
        <v>0.32334220377743622</v>
      </c>
      <c r="BM261" s="19">
        <f t="shared" si="336"/>
        <v>0.48594613747812809</v>
      </c>
      <c r="BN261" s="19">
        <f t="shared" si="337"/>
        <v>0.51319487728070157</v>
      </c>
    </row>
    <row r="262" spans="1:66" x14ac:dyDescent="0.25">
      <c r="A262" t="s">
        <v>32</v>
      </c>
      <c r="B262" t="s">
        <v>210</v>
      </c>
      <c r="C262" t="s">
        <v>310</v>
      </c>
      <c r="D262" s="16">
        <v>44288</v>
      </c>
      <c r="E262" s="15">
        <f>VLOOKUP(A262,home!$A$2:$E$405,3,FALSE)</f>
        <v>1.26056338028169</v>
      </c>
      <c r="F262" s="15">
        <f>VLOOKUP(B262,home!$B$2:$E$405,3,FALSE)</f>
        <v>1.19</v>
      </c>
      <c r="G262" s="15">
        <f>VLOOKUP(C262,away!$B$2:$E$405,4,FALSE)</f>
        <v>0.89</v>
      </c>
      <c r="H262" s="15">
        <f>VLOOKUP(A262,away!$A$2:$E$405,3,FALSE)</f>
        <v>1.12676056338028</v>
      </c>
      <c r="I262" s="15">
        <f>VLOOKUP(C262,away!$B$2:$E$405,3,FALSE)</f>
        <v>0.99</v>
      </c>
      <c r="J262" s="15">
        <f>VLOOKUP(B262,home!$B$2:$E$405,4,FALSE)</f>
        <v>1.1100000000000001</v>
      </c>
      <c r="K262" s="17">
        <f t="shared" ref="K262:K272" si="338">E262*F262*G262</f>
        <v>1.3350626760563378</v>
      </c>
      <c r="L262" s="17">
        <f t="shared" ref="L262:L272" si="339">H262*I262*J262</f>
        <v>1.2381971830985898</v>
      </c>
      <c r="M262" s="18">
        <f t="shared" si="284"/>
        <v>7.6286456543400064E-2</v>
      </c>
      <c r="N262" s="18">
        <f t="shared" si="285"/>
        <v>0.10184720081968722</v>
      </c>
      <c r="O262" s="18">
        <f t="shared" si="286"/>
        <v>9.4457675600610927E-2</v>
      </c>
      <c r="P262" s="18">
        <f t="shared" si="287"/>
        <v>0.12610691716141309</v>
      </c>
      <c r="Q262" s="18">
        <f t="shared" si="288"/>
        <v>6.7986198237589432E-2</v>
      </c>
      <c r="R262" s="18">
        <f t="shared" si="289"/>
        <v>5.8478613925358455E-2</v>
      </c>
      <c r="S262" s="18">
        <f t="shared" si="290"/>
        <v>5.2115917020304173E-2</v>
      </c>
      <c r="T262" s="18">
        <f t="shared" si="291"/>
        <v>8.418031914736554E-2</v>
      </c>
      <c r="U262" s="18">
        <f t="shared" si="292"/>
        <v>7.8072614799254481E-2</v>
      </c>
      <c r="V262" s="18">
        <f t="shared" si="293"/>
        <v>9.572366997092515E-3</v>
      </c>
      <c r="W262" s="18">
        <f t="shared" si="294"/>
        <v>3.0255278584657614E-2</v>
      </c>
      <c r="X262" s="18">
        <f t="shared" si="295"/>
        <v>3.7462000717386139E-2</v>
      </c>
      <c r="Y262" s="18">
        <f t="shared" si="296"/>
        <v>2.3192671880752445E-2</v>
      </c>
      <c r="Z262" s="18">
        <f t="shared" si="297"/>
        <v>2.4136018344629594E-2</v>
      </c>
      <c r="AA262" s="18">
        <f t="shared" si="298"/>
        <v>3.222309724052605E-2</v>
      </c>
      <c r="AB262" s="18">
        <f t="shared" si="299"/>
        <v>2.1509927216380152E-2</v>
      </c>
      <c r="AC262" s="18">
        <f t="shared" si="300"/>
        <v>9.8898754988560491E-4</v>
      </c>
      <c r="AD262" s="18">
        <f t="shared" si="301"/>
        <v>1.0098173298015753E-2</v>
      </c>
      <c r="AE262" s="18">
        <f t="shared" si="302"/>
        <v>1.2503529732044501E-2</v>
      </c>
      <c r="AF262" s="18">
        <f t="shared" si="303"/>
        <v>7.740917646503487E-3</v>
      </c>
      <c r="AG262" s="18">
        <f t="shared" si="304"/>
        <v>3.1949274748329266E-3</v>
      </c>
      <c r="AH262" s="18">
        <f t="shared" si="305"/>
        <v>7.4712874813840629E-3</v>
      </c>
      <c r="AI262" s="18">
        <f t="shared" si="306"/>
        <v>9.9746370584828225E-3</v>
      </c>
      <c r="AJ262" s="18">
        <f t="shared" si="307"/>
        <v>6.6583828219943979E-3</v>
      </c>
      <c r="AK262" s="18">
        <f t="shared" si="308"/>
        <v>2.9631194628464644E-3</v>
      </c>
      <c r="AL262" s="18">
        <f t="shared" si="309"/>
        <v>6.5394659381584657E-5</v>
      </c>
      <c r="AM262" s="18">
        <f t="shared" si="310"/>
        <v>2.6963388533059103E-3</v>
      </c>
      <c r="AN262" s="18">
        <f t="shared" si="311"/>
        <v>3.3385991728426593E-3</v>
      </c>
      <c r="AO262" s="18">
        <f t="shared" si="312"/>
        <v>2.0669220456545324E-3</v>
      </c>
      <c r="AP262" s="18">
        <f t="shared" si="313"/>
        <v>8.5308568487127206E-4</v>
      </c>
      <c r="AQ262" s="18">
        <f t="shared" si="314"/>
        <v>2.6407207298733505E-4</v>
      </c>
      <c r="AR262" s="18">
        <f t="shared" si="315"/>
        <v>1.8501854227139E-3</v>
      </c>
      <c r="AS262" s="18">
        <f t="shared" si="316"/>
        <v>2.4701135016488461E-3</v>
      </c>
      <c r="AT262" s="18">
        <f t="shared" si="317"/>
        <v>1.6488781708370998E-3</v>
      </c>
      <c r="AU262" s="18">
        <f t="shared" si="318"/>
        <v>7.3378523441621944E-4</v>
      </c>
      <c r="AV262" s="18">
        <f t="shared" si="319"/>
        <v>2.4491231967758634E-4</v>
      </c>
      <c r="AW262" s="18">
        <f t="shared" si="320"/>
        <v>3.0028334673959009E-6</v>
      </c>
      <c r="AX262" s="18">
        <f t="shared" si="321"/>
        <v>5.999635608415452E-4</v>
      </c>
      <c r="AY262" s="18">
        <f t="shared" si="322"/>
        <v>7.4287319099580057E-4</v>
      </c>
      <c r="AZ262" s="18">
        <f t="shared" si="323"/>
        <v>4.5991174624523067E-4</v>
      </c>
      <c r="BA262" s="18">
        <f t="shared" si="324"/>
        <v>1.8982047622493264E-4</v>
      </c>
      <c r="BB262" s="18">
        <f t="shared" si="325"/>
        <v>5.8758794739036098E-5</v>
      </c>
      <c r="BC262" s="18">
        <f t="shared" si="326"/>
        <v>1.455099482562854E-5</v>
      </c>
      <c r="BD262" s="18">
        <f t="shared" si="327"/>
        <v>3.8181572976907056E-4</v>
      </c>
      <c r="BE262" s="18">
        <f t="shared" si="328"/>
        <v>5.0974792994589889E-4</v>
      </c>
      <c r="BF262" s="18">
        <f t="shared" si="329"/>
        <v>3.4027271773387523E-4</v>
      </c>
      <c r="BG262" s="18">
        <f t="shared" si="330"/>
        <v>1.5142846837558346E-4</v>
      </c>
      <c r="BH262" s="18">
        <f t="shared" si="331"/>
        <v>5.0541624055154757E-5</v>
      </c>
      <c r="BI262" s="18">
        <f t="shared" si="332"/>
        <v>1.3495247172661642E-5</v>
      </c>
      <c r="BJ262" s="19">
        <f t="shared" si="333"/>
        <v>0.38974611413236887</v>
      </c>
      <c r="BK262" s="19">
        <f t="shared" si="334"/>
        <v>0.2658789131224728</v>
      </c>
      <c r="BL262" s="19">
        <f t="shared" si="335"/>
        <v>0.32020453197318366</v>
      </c>
      <c r="BM262" s="19">
        <f t="shared" si="336"/>
        <v>0.4740626449270674</v>
      </c>
      <c r="BN262" s="19">
        <f t="shared" si="337"/>
        <v>0.5251630622880592</v>
      </c>
    </row>
    <row r="263" spans="1:66" x14ac:dyDescent="0.25">
      <c r="A263" t="s">
        <v>32</v>
      </c>
      <c r="B263" t="s">
        <v>331</v>
      </c>
      <c r="C263" t="s">
        <v>35</v>
      </c>
      <c r="D263" s="16">
        <v>44288</v>
      </c>
      <c r="E263" s="15">
        <f>VLOOKUP(A263,home!$A$2:$E$405,3,FALSE)</f>
        <v>1.26056338028169</v>
      </c>
      <c r="F263" s="15">
        <f>VLOOKUP(B263,home!$B$2:$E$405,3,FALSE)</f>
        <v>0.69</v>
      </c>
      <c r="G263" s="15">
        <f>VLOOKUP(C263,away!$B$2:$E$405,4,FALSE)</f>
        <v>0.91</v>
      </c>
      <c r="H263" s="15">
        <f>VLOOKUP(A263,away!$A$2:$E$405,3,FALSE)</f>
        <v>1.12676056338028</v>
      </c>
      <c r="I263" s="15">
        <f>VLOOKUP(C263,away!$B$2:$E$405,3,FALSE)</f>
        <v>2.04</v>
      </c>
      <c r="J263" s="15">
        <f>VLOOKUP(B263,home!$B$2:$E$405,4,FALSE)</f>
        <v>0.89</v>
      </c>
      <c r="K263" s="17">
        <f t="shared" si="338"/>
        <v>0.79150774647887312</v>
      </c>
      <c r="L263" s="17">
        <f t="shared" si="339"/>
        <v>2.0457464788732365</v>
      </c>
      <c r="M263" s="18">
        <f t="shared" si="284"/>
        <v>5.8586310122291749E-2</v>
      </c>
      <c r="N263" s="18">
        <f t="shared" si="285"/>
        <v>4.6371518299407534E-2</v>
      </c>
      <c r="O263" s="18">
        <f t="shared" si="286"/>
        <v>0.11985273764285377</v>
      </c>
      <c r="P263" s="18">
        <f t="shared" si="287"/>
        <v>9.4864370281018795E-2</v>
      </c>
      <c r="Q263" s="18">
        <f t="shared" si="288"/>
        <v>1.8351707974983943E-2</v>
      </c>
      <c r="R263" s="18">
        <f t="shared" si="289"/>
        <v>0.12259415800809301</v>
      </c>
      <c r="S263" s="18">
        <f t="shared" si="290"/>
        <v>3.8401670671994098E-2</v>
      </c>
      <c r="T263" s="18">
        <f t="shared" si="291"/>
        <v>3.7542941971133281E-2</v>
      </c>
      <c r="U263" s="18">
        <f t="shared" si="292"/>
        <v>9.7034225736460589E-2</v>
      </c>
      <c r="V263" s="18">
        <f t="shared" si="293"/>
        <v>6.9089904344804848E-3</v>
      </c>
      <c r="W263" s="18">
        <f t="shared" si="294"/>
        <v>4.8418396744393018E-3</v>
      </c>
      <c r="X263" s="18">
        <f t="shared" si="295"/>
        <v>9.9051764652529368E-3</v>
      </c>
      <c r="Y263" s="18">
        <f t="shared" si="296"/>
        <v>1.0131739938204628E-2</v>
      </c>
      <c r="Z263" s="18">
        <f t="shared" si="297"/>
        <v>8.3598855691828469E-2</v>
      </c>
      <c r="AA263" s="18">
        <f t="shared" si="298"/>
        <v>6.6169141876851661E-2</v>
      </c>
      <c r="AB263" s="18">
        <f t="shared" si="299"/>
        <v>2.6186694186693844E-2</v>
      </c>
      <c r="AC263" s="18">
        <f t="shared" si="300"/>
        <v>6.9920027549575043E-4</v>
      </c>
      <c r="AD263" s="18">
        <f t="shared" si="301"/>
        <v>9.5808840238186292E-4</v>
      </c>
      <c r="AE263" s="18">
        <f t="shared" si="302"/>
        <v>1.9600059756219802E-3</v>
      </c>
      <c r="AF263" s="18">
        <f t="shared" si="303"/>
        <v>2.0048376615995852E-3</v>
      </c>
      <c r="AG263" s="18">
        <f t="shared" si="304"/>
        <v>1.3671298623099345E-3</v>
      </c>
      <c r="AH263" s="18">
        <f t="shared" si="305"/>
        <v>4.2755516167347483E-2</v>
      </c>
      <c r="AI263" s="18">
        <f t="shared" si="306"/>
        <v>3.3841322251158233E-2</v>
      </c>
      <c r="AJ263" s="18">
        <f t="shared" si="307"/>
        <v>1.3392834356439797E-2</v>
      </c>
      <c r="AK263" s="18">
        <f t="shared" si="308"/>
        <v>3.5335107134768316E-3</v>
      </c>
      <c r="AL263" s="18">
        <f t="shared" si="309"/>
        <v>4.5286479859725055E-5</v>
      </c>
      <c r="AM263" s="18">
        <f t="shared" si="310"/>
        <v>1.5166687845936252E-4</v>
      </c>
      <c r="AN263" s="18">
        <f t="shared" si="311"/>
        <v>3.1027198256993588E-4</v>
      </c>
      <c r="AO263" s="18">
        <f t="shared" si="312"/>
        <v>3.1736890791773242E-4</v>
      </c>
      <c r="AP263" s="18">
        <f t="shared" si="313"/>
        <v>2.1641877529218181E-4</v>
      </c>
      <c r="AQ263" s="18">
        <f t="shared" si="314"/>
        <v>1.1068448687900979E-4</v>
      </c>
      <c r="AR263" s="18">
        <f t="shared" si="315"/>
        <v>1.7493389330351772E-2</v>
      </c>
      <c r="AS263" s="18">
        <f t="shared" si="316"/>
        <v>1.3846153167144295E-2</v>
      </c>
      <c r="AT263" s="18">
        <f t="shared" si="317"/>
        <v>5.4796687453638462E-3</v>
      </c>
      <c r="AU263" s="18">
        <f t="shared" si="318"/>
        <v>1.4457334200312173E-3</v>
      </c>
      <c r="AV263" s="18">
        <f t="shared" si="319"/>
        <v>2.860773003245257E-4</v>
      </c>
      <c r="AW263" s="18">
        <f t="shared" si="320"/>
        <v>2.0369156516302053E-6</v>
      </c>
      <c r="AX263" s="18">
        <f t="shared" si="321"/>
        <v>2.0007584864142519E-5</v>
      </c>
      <c r="AY263" s="18">
        <f t="shared" si="322"/>
        <v>4.0930446286577012E-5</v>
      </c>
      <c r="AZ263" s="18">
        <f t="shared" si="323"/>
        <v>4.1866658184737549E-5</v>
      </c>
      <c r="BA263" s="18">
        <f t="shared" si="324"/>
        <v>2.8549522854538728E-5</v>
      </c>
      <c r="BB263" s="18">
        <f t="shared" si="325"/>
        <v>1.4601271463295901E-5</v>
      </c>
      <c r="BC263" s="18">
        <f t="shared" si="326"/>
        <v>5.9740999366219728E-6</v>
      </c>
      <c r="BD263" s="18">
        <f t="shared" si="327"/>
        <v>5.9645066043543006E-3</v>
      </c>
      <c r="BE263" s="18">
        <f t="shared" si="328"/>
        <v>4.7209531812708282E-3</v>
      </c>
      <c r="BF263" s="18">
        <f t="shared" si="329"/>
        <v>1.8683355068699699E-3</v>
      </c>
      <c r="BG263" s="18">
        <f t="shared" si="330"/>
        <v>4.929340089030377E-4</v>
      </c>
      <c r="BH263" s="18">
        <f t="shared" si="331"/>
        <v>9.7540271637410025E-5</v>
      </c>
      <c r="BI263" s="18">
        <f t="shared" si="332"/>
        <v>1.544077611893272E-5</v>
      </c>
      <c r="BJ263" s="19">
        <f t="shared" si="333"/>
        <v>0.13469332684004315</v>
      </c>
      <c r="BK263" s="19">
        <f t="shared" si="334"/>
        <v>0.19954675871142719</v>
      </c>
      <c r="BL263" s="19">
        <f t="shared" si="335"/>
        <v>0.57707087325174544</v>
      </c>
      <c r="BM263" s="19">
        <f t="shared" si="336"/>
        <v>0.53425011863576022</v>
      </c>
      <c r="BN263" s="19">
        <f t="shared" si="337"/>
        <v>0.46062080232864877</v>
      </c>
    </row>
    <row r="264" spans="1:66" x14ac:dyDescent="0.25">
      <c r="A264" t="s">
        <v>32</v>
      </c>
      <c r="B264" t="s">
        <v>208</v>
      </c>
      <c r="C264" t="s">
        <v>330</v>
      </c>
      <c r="D264" s="16">
        <v>44288</v>
      </c>
      <c r="E264" s="15">
        <f>VLOOKUP(A264,home!$A$2:$E$405,3,FALSE)</f>
        <v>1.26056338028169</v>
      </c>
      <c r="F264" s="15">
        <f>VLOOKUP(B264,home!$B$2:$E$405,3,FALSE)</f>
        <v>1.1299999999999999</v>
      </c>
      <c r="G264" s="15">
        <f>VLOOKUP(C264,away!$B$2:$E$405,4,FALSE)</f>
        <v>1.39</v>
      </c>
      <c r="H264" s="15">
        <f>VLOOKUP(A264,away!$A$2:$E$405,3,FALSE)</f>
        <v>1.12676056338028</v>
      </c>
      <c r="I264" s="15">
        <f>VLOOKUP(C264,away!$B$2:$E$405,3,FALSE)</f>
        <v>0.59</v>
      </c>
      <c r="J264" s="15">
        <f>VLOOKUP(B264,home!$B$2:$E$405,4,FALSE)</f>
        <v>0.38</v>
      </c>
      <c r="K264" s="17">
        <f t="shared" si="338"/>
        <v>1.9799669014084502</v>
      </c>
      <c r="L264" s="17">
        <f t="shared" si="339"/>
        <v>0.2526197183098588</v>
      </c>
      <c r="M264" s="18">
        <f t="shared" si="284"/>
        <v>0.10725065438312036</v>
      </c>
      <c r="N264" s="18">
        <f t="shared" si="285"/>
        <v>0.21235274583297545</v>
      </c>
      <c r="O264" s="18">
        <f t="shared" si="286"/>
        <v>2.7093630098811886E-2</v>
      </c>
      <c r="P264" s="18">
        <f t="shared" si="287"/>
        <v>5.3644490834651296E-2</v>
      </c>
      <c r="Q264" s="18">
        <f t="shared" si="288"/>
        <v>0.2102257040862463</v>
      </c>
      <c r="R264" s="18">
        <f t="shared" si="289"/>
        <v>3.422192601776685E-3</v>
      </c>
      <c r="S264" s="18">
        <f t="shared" si="290"/>
        <v>6.7079576657620337E-3</v>
      </c>
      <c r="T264" s="18">
        <f t="shared" si="291"/>
        <v>5.3107158147759265E-2</v>
      </c>
      <c r="U264" s="18">
        <f t="shared" si="292"/>
        <v>6.7758280817627053E-3</v>
      </c>
      <c r="V264" s="18">
        <f t="shared" si="293"/>
        <v>3.727974907523782E-4</v>
      </c>
      <c r="W264" s="18">
        <f t="shared" si="294"/>
        <v>0.13874664530535166</v>
      </c>
      <c r="X264" s="18">
        <f t="shared" si="295"/>
        <v>3.5050138453475821E-2</v>
      </c>
      <c r="Y264" s="18">
        <f t="shared" si="296"/>
        <v>4.4271780514193058E-3</v>
      </c>
      <c r="Z264" s="18">
        <f t="shared" si="297"/>
        <v>2.8817111035430294E-4</v>
      </c>
      <c r="AA264" s="18">
        <f t="shared" si="298"/>
        <v>5.7056926044364185E-4</v>
      </c>
      <c r="AB264" s="18">
        <f t="shared" si="299"/>
        <v>5.648541253197543E-4</v>
      </c>
      <c r="AC264" s="18">
        <f t="shared" si="300"/>
        <v>1.1654084822881521E-5</v>
      </c>
      <c r="AD264" s="18">
        <f t="shared" si="301"/>
        <v>6.8678441346513602E-2</v>
      </c>
      <c r="AE264" s="18">
        <f t="shared" si="302"/>
        <v>1.7349528506916422E-2</v>
      </c>
      <c r="AF264" s="18">
        <f t="shared" si="303"/>
        <v>2.1914165021130459E-3</v>
      </c>
      <c r="AG264" s="18">
        <f t="shared" si="304"/>
        <v>1.8453167315445789E-4</v>
      </c>
      <c r="AH264" s="18">
        <f t="shared" si="305"/>
        <v>1.8199426180685814E-5</v>
      </c>
      <c r="AI264" s="18">
        <f t="shared" si="306"/>
        <v>3.6034261462384317E-5</v>
      </c>
      <c r="AJ264" s="18">
        <f t="shared" si="307"/>
        <v>3.5673322506109501E-5</v>
      </c>
      <c r="AK264" s="18">
        <f t="shared" si="308"/>
        <v>2.3543999275121994E-5</v>
      </c>
      <c r="AL264" s="18">
        <f t="shared" si="309"/>
        <v>2.3316499095066036E-7</v>
      </c>
      <c r="AM264" s="18">
        <f t="shared" si="310"/>
        <v>2.7196208141283686E-2</v>
      </c>
      <c r="AN264" s="18">
        <f t="shared" si="311"/>
        <v>6.8702984397473726E-3</v>
      </c>
      <c r="AO264" s="18">
        <f t="shared" si="312"/>
        <v>8.6778642827682172E-4</v>
      </c>
      <c r="AP264" s="18">
        <f t="shared" si="313"/>
        <v>7.3073321021469725E-5</v>
      </c>
      <c r="AQ264" s="18">
        <f t="shared" si="314"/>
        <v>4.6149404431023918E-6</v>
      </c>
      <c r="AR264" s="18">
        <f t="shared" si="315"/>
        <v>9.195067830331844E-7</v>
      </c>
      <c r="AS264" s="18">
        <f t="shared" si="316"/>
        <v>1.8205929960262663E-6</v>
      </c>
      <c r="AT264" s="18">
        <f t="shared" si="317"/>
        <v>1.8023569365340267E-6</v>
      </c>
      <c r="AU264" s="18">
        <f t="shared" si="318"/>
        <v>1.1895356929537681E-6</v>
      </c>
      <c r="AV264" s="18">
        <f t="shared" si="319"/>
        <v>5.8881032502310648E-7</v>
      </c>
      <c r="AW264" s="18">
        <f t="shared" si="320"/>
        <v>3.2395599334716624E-9</v>
      </c>
      <c r="AX264" s="18">
        <f t="shared" si="321"/>
        <v>8.974598660592796E-3</v>
      </c>
      <c r="AY264" s="18">
        <f t="shared" si="322"/>
        <v>2.2671605855829878E-3</v>
      </c>
      <c r="AZ264" s="18">
        <f t="shared" si="323"/>
        <v>2.8636473424659446E-4</v>
      </c>
      <c r="BA264" s="18">
        <f t="shared" si="324"/>
        <v>2.4113792833084087E-5</v>
      </c>
      <c r="BB264" s="18">
        <f t="shared" si="325"/>
        <v>1.5229048882189985E-6</v>
      </c>
      <c r="BC264" s="18">
        <f t="shared" si="326"/>
        <v>7.6943160774918125E-8</v>
      </c>
      <c r="BD264" s="18">
        <f t="shared" si="327"/>
        <v>3.8714257418974542E-8</v>
      </c>
      <c r="BE264" s="18">
        <f t="shared" si="328"/>
        <v>7.6652948302176133E-8</v>
      </c>
      <c r="BF264" s="18">
        <f t="shared" si="329"/>
        <v>7.5885150266840904E-8</v>
      </c>
      <c r="BG264" s="18">
        <f t="shared" si="330"/>
        <v>5.0083361945583879E-8</v>
      </c>
      <c r="BH264" s="18">
        <f t="shared" si="331"/>
        <v>2.4790849740878899E-8</v>
      </c>
      <c r="BI264" s="18">
        <f t="shared" si="332"/>
        <v>9.8170123889460895E-9</v>
      </c>
      <c r="BJ264" s="19">
        <f t="shared" si="333"/>
        <v>0.78887930679800211</v>
      </c>
      <c r="BK264" s="19">
        <f t="shared" si="334"/>
        <v>0.1702549482096829</v>
      </c>
      <c r="BL264" s="19">
        <f t="shared" si="335"/>
        <v>3.8547121923852602E-2</v>
      </c>
      <c r="BM264" s="19">
        <f t="shared" si="336"/>
        <v>0.38171297285828693</v>
      </c>
      <c r="BN264" s="19">
        <f t="shared" si="337"/>
        <v>0.61398941783758187</v>
      </c>
    </row>
    <row r="265" spans="1:66" x14ac:dyDescent="0.25">
      <c r="A265" t="s">
        <v>32</v>
      </c>
      <c r="B265" t="s">
        <v>311</v>
      </c>
      <c r="C265" t="s">
        <v>309</v>
      </c>
      <c r="D265" s="16">
        <v>44288</v>
      </c>
      <c r="E265" s="15">
        <f>VLOOKUP(A265,home!$A$2:$E$405,3,FALSE)</f>
        <v>1.26056338028169</v>
      </c>
      <c r="F265" s="15">
        <f>VLOOKUP(B265,home!$B$2:$E$405,3,FALSE)</f>
        <v>0.89</v>
      </c>
      <c r="G265" s="15">
        <f>VLOOKUP(C265,away!$B$2:$E$405,4,FALSE)</f>
        <v>1.02</v>
      </c>
      <c r="H265" s="15">
        <f>VLOOKUP(A265,away!$A$2:$E$405,3,FALSE)</f>
        <v>1.12676056338028</v>
      </c>
      <c r="I265" s="15">
        <f>VLOOKUP(C265,away!$B$2:$E$405,3,FALSE)</f>
        <v>0.23</v>
      </c>
      <c r="J265" s="15">
        <f>VLOOKUP(B265,home!$B$2:$E$405,4,FALSE)</f>
        <v>1.89</v>
      </c>
      <c r="K265" s="17">
        <f t="shared" si="338"/>
        <v>1.1443394366197184</v>
      </c>
      <c r="L265" s="17">
        <f t="shared" si="339"/>
        <v>0.48980281690140764</v>
      </c>
      <c r="M265" s="18">
        <f t="shared" si="284"/>
        <v>0.19511966274578038</v>
      </c>
      <c r="N265" s="18">
        <f t="shared" si="285"/>
        <v>0.2232831249399358</v>
      </c>
      <c r="O265" s="18">
        <f t="shared" si="286"/>
        <v>9.557016044573588E-2</v>
      </c>
      <c r="P265" s="18">
        <f t="shared" si="287"/>
        <v>0.1093647035621295</v>
      </c>
      <c r="Q265" s="18">
        <f t="shared" si="288"/>
        <v>0.12775584270022816</v>
      </c>
      <c r="R265" s="18">
        <f t="shared" si="289"/>
        <v>2.3405266899020456E-2</v>
      </c>
      <c r="S265" s="18">
        <f t="shared" si="290"/>
        <v>1.5324747666276799E-2</v>
      </c>
      <c r="T265" s="18">
        <f t="shared" si="291"/>
        <v>6.2575171630184889E-2</v>
      </c>
      <c r="U265" s="18">
        <f t="shared" si="292"/>
        <v>2.6783569937159211E-2</v>
      </c>
      <c r="V265" s="18">
        <f t="shared" si="293"/>
        <v>9.543923867605886E-4</v>
      </c>
      <c r="W265" s="18">
        <f t="shared" si="294"/>
        <v>4.8732016353485487E-2</v>
      </c>
      <c r="X265" s="18">
        <f t="shared" si="295"/>
        <v>2.3869078883222653E-2</v>
      </c>
      <c r="Y265" s="18">
        <f t="shared" si="296"/>
        <v>5.8455710369221788E-3</v>
      </c>
      <c r="Z265" s="18">
        <f t="shared" si="297"/>
        <v>3.8213218858231643E-3</v>
      </c>
      <c r="AA265" s="18">
        <f t="shared" si="298"/>
        <v>4.3728893339654799E-3</v>
      </c>
      <c r="AB265" s="18">
        <f t="shared" si="299"/>
        <v>2.5020348584152163E-3</v>
      </c>
      <c r="AC265" s="18">
        <f t="shared" si="300"/>
        <v>3.3433598833404268E-5</v>
      </c>
      <c r="AD265" s="18">
        <f t="shared" si="301"/>
        <v>1.3941492034822612E-2</v>
      </c>
      <c r="AE265" s="18">
        <f t="shared" si="302"/>
        <v>6.8285820704646529E-3</v>
      </c>
      <c r="AF265" s="18">
        <f t="shared" si="303"/>
        <v>1.6723293667780163E-3</v>
      </c>
      <c r="AG265" s="18">
        <f t="shared" si="304"/>
        <v>2.7303721154493989E-4</v>
      </c>
      <c r="AH265" s="18">
        <f t="shared" si="305"/>
        <v>4.6792355599079618E-4</v>
      </c>
      <c r="AI265" s="18">
        <f t="shared" si="306"/>
        <v>5.3546337844360297E-4</v>
      </c>
      <c r="AJ265" s="18">
        <f t="shared" si="307"/>
        <v>3.0637593040932186E-4</v>
      </c>
      <c r="AK265" s="18">
        <f t="shared" si="308"/>
        <v>1.1686601986614848E-4</v>
      </c>
      <c r="AL265" s="18">
        <f t="shared" si="309"/>
        <v>7.4958219463394274E-7</v>
      </c>
      <c r="AM265" s="18">
        <f t="shared" si="310"/>
        <v>3.1907598281534421E-3</v>
      </c>
      <c r="AN265" s="18">
        <f t="shared" si="311"/>
        <v>1.5628431518854074E-3</v>
      </c>
      <c r="AO265" s="18">
        <f t="shared" si="312"/>
        <v>3.827424890842734E-4</v>
      </c>
      <c r="AP265" s="18">
        <f t="shared" si="313"/>
        <v>6.2489449767111119E-5</v>
      </c>
      <c r="AQ265" s="18">
        <f t="shared" si="314"/>
        <v>7.6518771306375094E-6</v>
      </c>
      <c r="AR265" s="18">
        <f t="shared" si="315"/>
        <v>4.5838055163763122E-5</v>
      </c>
      <c r="AS265" s="18">
        <f t="shared" si="316"/>
        <v>5.2454294221844272E-5</v>
      </c>
      <c r="AT265" s="18">
        <f t="shared" si="317"/>
        <v>3.0012758749055108E-5</v>
      </c>
      <c r="AU265" s="18">
        <f t="shared" si="318"/>
        <v>1.1448261146099084E-5</v>
      </c>
      <c r="AV265" s="18">
        <f t="shared" si="319"/>
        <v>3.2751741775506068E-6</v>
      </c>
      <c r="AW265" s="18">
        <f t="shared" si="320"/>
        <v>1.1670592485255178E-8</v>
      </c>
      <c r="AX265" s="18">
        <f t="shared" si="321"/>
        <v>6.0855205068965587E-4</v>
      </c>
      <c r="AY265" s="18">
        <f t="shared" si="322"/>
        <v>2.9807050865892168E-4</v>
      </c>
      <c r="AZ265" s="18">
        <f t="shared" si="323"/>
        <v>7.2997887388187609E-5</v>
      </c>
      <c r="BA265" s="18">
        <f t="shared" si="324"/>
        <v>1.1918190290195343E-5</v>
      </c>
      <c r="BB265" s="18">
        <f t="shared" si="325"/>
        <v>1.4593907941261707E-6</v>
      </c>
      <c r="BC265" s="18">
        <f t="shared" si="326"/>
        <v>1.4296274438459619E-7</v>
      </c>
      <c r="BD265" s="18">
        <f t="shared" si="327"/>
        <v>3.7419347567488796E-6</v>
      </c>
      <c r="BE265" s="18">
        <f t="shared" si="328"/>
        <v>4.2820435114057557E-6</v>
      </c>
      <c r="BF265" s="18">
        <f t="shared" si="329"/>
        <v>2.4500556297115919E-6</v>
      </c>
      <c r="BG265" s="18">
        <f t="shared" si="330"/>
        <v>9.3456509299704409E-7</v>
      </c>
      <c r="BH265" s="18">
        <f t="shared" si="331"/>
        <v>2.6736492300117287E-7</v>
      </c>
      <c r="BI265" s="18">
        <f t="shared" si="332"/>
        <v>6.1191245071807361E-8</v>
      </c>
      <c r="BJ265" s="19">
        <f t="shared" si="333"/>
        <v>0.52097587401417567</v>
      </c>
      <c r="BK265" s="19">
        <f t="shared" si="334"/>
        <v>0.32109576005063423</v>
      </c>
      <c r="BL265" s="19">
        <f t="shared" si="335"/>
        <v>0.1542153160576234</v>
      </c>
      <c r="BM265" s="19">
        <f t="shared" si="336"/>
        <v>0.22531145187735993</v>
      </c>
      <c r="BN265" s="19">
        <f t="shared" si="337"/>
        <v>0.77449876129283013</v>
      </c>
    </row>
    <row r="266" spans="1:66" x14ac:dyDescent="0.25">
      <c r="A266" t="s">
        <v>40</v>
      </c>
      <c r="B266" t="s">
        <v>233</v>
      </c>
      <c r="C266" t="s">
        <v>318</v>
      </c>
      <c r="D266" s="16">
        <v>44288</v>
      </c>
      <c r="E266" s="15">
        <f>VLOOKUP(A266,home!$A$2:$E$405,3,FALSE)</f>
        <v>1.55454545454545</v>
      </c>
      <c r="F266" s="15">
        <f>VLOOKUP(B266,home!$B$2:$E$405,3,FALSE)</f>
        <v>1.22</v>
      </c>
      <c r="G266" s="15">
        <f>VLOOKUP(C266,away!$B$2:$E$405,4,FALSE)</f>
        <v>1.03</v>
      </c>
      <c r="H266" s="15">
        <f>VLOOKUP(A266,away!$A$2:$E$405,3,FALSE)</f>
        <v>1.19545454545455</v>
      </c>
      <c r="I266" s="15">
        <f>VLOOKUP(C266,away!$B$2:$E$405,3,FALSE)</f>
        <v>0.71</v>
      </c>
      <c r="J266" s="15">
        <f>VLOOKUP(B266,home!$B$2:$E$405,4,FALSE)</f>
        <v>0.92</v>
      </c>
      <c r="K266" s="17">
        <f t="shared" si="338"/>
        <v>1.9534418181818125</v>
      </c>
      <c r="L266" s="17">
        <f t="shared" si="339"/>
        <v>0.78087090909091206</v>
      </c>
      <c r="M266" s="18">
        <f t="shared" si="284"/>
        <v>6.4938622314768046E-2</v>
      </c>
      <c r="N266" s="18">
        <f t="shared" si="285"/>
        <v>0.12685382044478252</v>
      </c>
      <c r="O266" s="18">
        <f t="shared" si="286"/>
        <v>5.0708681042044311E-2</v>
      </c>
      <c r="P266" s="18">
        <f t="shared" si="287"/>
        <v>9.9056458092372637E-2</v>
      </c>
      <c r="Q266" s="18">
        <f t="shared" si="288"/>
        <v>0.12390077882648259</v>
      </c>
      <c r="R266" s="18">
        <f t="shared" si="289"/>
        <v>1.9798466932051118E-2</v>
      </c>
      <c r="S266" s="18">
        <f t="shared" si="290"/>
        <v>3.7774830832739026E-2</v>
      </c>
      <c r="T266" s="18">
        <f t="shared" si="291"/>
        <v>9.6750513799307478E-2</v>
      </c>
      <c r="U266" s="18">
        <f t="shared" si="292"/>
        <v>3.8675153240958424E-2</v>
      </c>
      <c r="V266" s="18">
        <f t="shared" si="293"/>
        <v>6.4023548766340742E-3</v>
      </c>
      <c r="W266" s="18">
        <f t="shared" si="294"/>
        <v>8.0677654221648937E-2</v>
      </c>
      <c r="X266" s="18">
        <f t="shared" si="295"/>
        <v>6.2998833195381257E-2</v>
      </c>
      <c r="Y266" s="18">
        <f t="shared" si="296"/>
        <v>2.4596978074472042E-2</v>
      </c>
      <c r="Z266" s="18">
        <f t="shared" si="297"/>
        <v>5.1533489572790411E-3</v>
      </c>
      <c r="AA266" s="18">
        <f t="shared" si="298"/>
        <v>1.0066767356832516E-2</v>
      </c>
      <c r="AB266" s="18">
        <f t="shared" si="299"/>
        <v>9.832422164372117E-3</v>
      </c>
      <c r="AC266" s="18">
        <f t="shared" si="300"/>
        <v>6.1037886134209559E-4</v>
      </c>
      <c r="AD266" s="18">
        <f t="shared" si="301"/>
        <v>3.9399775887345348E-2</v>
      </c>
      <c r="AE266" s="18">
        <f t="shared" si="302"/>
        <v>3.0766138815129556E-2</v>
      </c>
      <c r="AF266" s="18">
        <f t="shared" si="303"/>
        <v>1.2012191392893704E-2</v>
      </c>
      <c r="AG266" s="18">
        <f t="shared" si="304"/>
        <v>3.1266569377143131E-3</v>
      </c>
      <c r="AH266" s="18">
        <f t="shared" si="305"/>
        <v>1.0060250712832968E-3</v>
      </c>
      <c r="AI266" s="18">
        <f t="shared" si="306"/>
        <v>1.9652114443841307E-3</v>
      </c>
      <c r="AJ266" s="18">
        <f t="shared" si="307"/>
        <v>1.9194631085147215E-3</v>
      </c>
      <c r="AK266" s="18">
        <f t="shared" si="308"/>
        <v>1.2498531682099707E-3</v>
      </c>
      <c r="AL266" s="18">
        <f t="shared" si="309"/>
        <v>3.7242532067240025E-5</v>
      </c>
      <c r="AM266" s="18">
        <f t="shared" si="310"/>
        <v>1.5393033969066367E-2</v>
      </c>
      <c r="AN266" s="18">
        <f t="shared" si="311"/>
        <v>1.2019972429092144E-2</v>
      </c>
      <c r="AO266" s="18">
        <f t="shared" si="312"/>
        <v>4.6930233989764397E-3</v>
      </c>
      <c r="AP266" s="18">
        <f t="shared" si="313"/>
        <v>1.2215484826478852E-3</v>
      </c>
      <c r="AQ266" s="18">
        <f t="shared" si="314"/>
        <v>2.3846791853596955E-4</v>
      </c>
      <c r="AR266" s="18">
        <f t="shared" si="315"/>
        <v>1.5711514239624756E-4</v>
      </c>
      <c r="AS266" s="18">
        <f t="shared" si="316"/>
        <v>3.0691528942642017E-4</v>
      </c>
      <c r="AT266" s="18">
        <f t="shared" si="317"/>
        <v>2.9977058050247176E-4</v>
      </c>
      <c r="AU266" s="18">
        <f t="shared" si="318"/>
        <v>1.9519479593805533E-4</v>
      </c>
      <c r="AV266" s="18">
        <f t="shared" si="319"/>
        <v>9.5325419269215605E-5</v>
      </c>
      <c r="AW266" s="18">
        <f t="shared" si="320"/>
        <v>1.5780342462330868E-6</v>
      </c>
      <c r="AX266" s="18">
        <f t="shared" si="321"/>
        <v>5.0115660439778989E-3</v>
      </c>
      <c r="AY266" s="18">
        <f t="shared" si="322"/>
        <v>3.9133861327301676E-3</v>
      </c>
      <c r="AZ266" s="18">
        <f t="shared" si="323"/>
        <v>1.527924693544387E-3</v>
      </c>
      <c r="BA266" s="18">
        <f t="shared" si="324"/>
        <v>3.9770398149015305E-4</v>
      </c>
      <c r="BB266" s="18">
        <f t="shared" si="325"/>
        <v>7.7638867393822747E-5</v>
      </c>
      <c r="BC266" s="18">
        <f t="shared" si="326"/>
        <v>1.2125186592520631E-5</v>
      </c>
      <c r="BD266" s="18">
        <f t="shared" si="327"/>
        <v>2.0447774012484317E-5</v>
      </c>
      <c r="BE266" s="18">
        <f t="shared" si="328"/>
        <v>3.9943536844718175E-5</v>
      </c>
      <c r="BF266" s="18">
        <f t="shared" si="329"/>
        <v>3.9013687619279252E-5</v>
      </c>
      <c r="BG266" s="18">
        <f t="shared" si="330"/>
        <v>2.5403656292327382E-5</v>
      </c>
      <c r="BH266" s="18">
        <f t="shared" si="331"/>
        <v>1.2406141134037453E-5</v>
      </c>
      <c r="BI266" s="18">
        <f t="shared" si="332"/>
        <v>4.8469349786988595E-6</v>
      </c>
      <c r="BJ266" s="19">
        <f t="shared" si="333"/>
        <v>0.6455897326992055</v>
      </c>
      <c r="BK266" s="19">
        <f t="shared" si="334"/>
        <v>0.21273327364265329</v>
      </c>
      <c r="BL266" s="19">
        <f t="shared" si="335"/>
        <v>0.13641842648706459</v>
      </c>
      <c r="BM266" s="19">
        <f t="shared" si="336"/>
        <v>0.51072614603521715</v>
      </c>
      <c r="BN266" s="19">
        <f t="shared" si="337"/>
        <v>0.48525682765250122</v>
      </c>
    </row>
    <row r="267" spans="1:66" x14ac:dyDescent="0.25">
      <c r="A267" t="s">
        <v>40</v>
      </c>
      <c r="B267" t="s">
        <v>239</v>
      </c>
      <c r="C267" t="s">
        <v>316</v>
      </c>
      <c r="D267" s="16">
        <v>44288</v>
      </c>
      <c r="E267" s="15">
        <f>VLOOKUP(A267,home!$A$2:$E$405,3,FALSE)</f>
        <v>1.55454545454545</v>
      </c>
      <c r="F267" s="15">
        <f>VLOOKUP(B267,home!$B$2:$E$405,3,FALSE)</f>
        <v>0.96</v>
      </c>
      <c r="G267" s="15">
        <f>VLOOKUP(C267,away!$B$2:$E$405,4,FALSE)</f>
        <v>1.61</v>
      </c>
      <c r="H267" s="15">
        <f>VLOOKUP(A267,away!$A$2:$E$405,3,FALSE)</f>
        <v>1.19545454545455</v>
      </c>
      <c r="I267" s="15">
        <f>VLOOKUP(C267,away!$B$2:$E$405,3,FALSE)</f>
        <v>0.9</v>
      </c>
      <c r="J267" s="15">
        <f>VLOOKUP(B267,home!$B$2:$E$405,4,FALSE)</f>
        <v>1.25</v>
      </c>
      <c r="K267" s="17">
        <f t="shared" si="338"/>
        <v>2.4027054545454476</v>
      </c>
      <c r="L267" s="17">
        <f t="shared" si="339"/>
        <v>1.3448863636363686</v>
      </c>
      <c r="M267" s="18">
        <f t="shared" si="284"/>
        <v>2.3574449112456368E-2</v>
      </c>
      <c r="N267" s="18">
        <f t="shared" si="285"/>
        <v>5.6642457470402995E-2</v>
      </c>
      <c r="O267" s="18">
        <f t="shared" si="286"/>
        <v>3.1704955141582065E-2</v>
      </c>
      <c r="P267" s="18">
        <f t="shared" si="287"/>
        <v>7.6177668654797956E-2</v>
      </c>
      <c r="Q267" s="18">
        <f t="shared" si="288"/>
        <v>6.8047570761497922E-2</v>
      </c>
      <c r="R267" s="18">
        <f t="shared" si="289"/>
        <v>2.1319780914808246E-2</v>
      </c>
      <c r="S267" s="18">
        <f t="shared" si="290"/>
        <v>6.1539478335189975E-2</v>
      </c>
      <c r="T267" s="18">
        <f t="shared" si="291"/>
        <v>9.1516249995719431E-2</v>
      </c>
      <c r="U267" s="18">
        <f t="shared" si="292"/>
        <v>5.1225153893723702E-2</v>
      </c>
      <c r="V267" s="18">
        <f t="shared" si="293"/>
        <v>2.2095173971543567E-2</v>
      </c>
      <c r="W267" s="18">
        <f t="shared" si="294"/>
        <v>5.4499423145739467E-2</v>
      </c>
      <c r="X267" s="18">
        <f t="shared" si="295"/>
        <v>7.3295531014753307E-2</v>
      </c>
      <c r="Y267" s="18">
        <f t="shared" si="296"/>
        <v>4.9287080088614127E-2</v>
      </c>
      <c r="Z267" s="18">
        <f t="shared" si="297"/>
        <v>9.5575608760135027E-3</v>
      </c>
      <c r="AA267" s="18">
        <f t="shared" si="298"/>
        <v>2.2964003648947809E-2</v>
      </c>
      <c r="AB267" s="18">
        <f t="shared" si="299"/>
        <v>2.7587868412764241E-2</v>
      </c>
      <c r="AC267" s="18">
        <f t="shared" si="300"/>
        <v>4.4623493470760667E-3</v>
      </c>
      <c r="AD267" s="18">
        <f t="shared" si="301"/>
        <v>3.273651531546215E-2</v>
      </c>
      <c r="AE267" s="18">
        <f t="shared" si="302"/>
        <v>4.4026893040738188E-2</v>
      </c>
      <c r="AF267" s="18">
        <f t="shared" si="303"/>
        <v>2.9605584041882863E-2</v>
      </c>
      <c r="AG267" s="18">
        <f t="shared" si="304"/>
        <v>1.3272048755139581E-2</v>
      </c>
      <c r="AH267" s="18">
        <f t="shared" si="305"/>
        <v>3.213458322943757E-3</v>
      </c>
      <c r="AI267" s="18">
        <f t="shared" si="306"/>
        <v>7.7209938404914306E-3</v>
      </c>
      <c r="AJ267" s="18">
        <f t="shared" si="307"/>
        <v>9.2756370075302852E-3</v>
      </c>
      <c r="AK267" s="18">
        <f t="shared" si="308"/>
        <v>7.4288745441255443E-3</v>
      </c>
      <c r="AL267" s="18">
        <f t="shared" si="309"/>
        <v>5.7677932300678845E-4</v>
      </c>
      <c r="AM267" s="18">
        <f t="shared" si="310"/>
        <v>1.573124078225429E-2</v>
      </c>
      <c r="AN267" s="18">
        <f t="shared" si="311"/>
        <v>2.1156731211134115E-2</v>
      </c>
      <c r="AO267" s="18">
        <f t="shared" si="312"/>
        <v>1.4226699652487114E-2</v>
      </c>
      <c r="AP267" s="18">
        <f t="shared" si="313"/>
        <v>6.3777647873933929E-3</v>
      </c>
      <c r="AQ267" s="18">
        <f t="shared" si="314"/>
        <v>2.1443422232613947E-3</v>
      </c>
      <c r="AR267" s="18">
        <f t="shared" si="315"/>
        <v>8.643472557281702E-4</v>
      </c>
      <c r="AS267" s="18">
        <f t="shared" si="316"/>
        <v>2.0767718659594633E-3</v>
      </c>
      <c r="AT267" s="18">
        <f t="shared" si="317"/>
        <v>2.4949355450936657E-3</v>
      </c>
      <c r="AU267" s="18">
        <f t="shared" si="318"/>
        <v>1.9981984143119568E-3</v>
      </c>
      <c r="AV267" s="18">
        <f t="shared" si="319"/>
        <v>1.2002705573328505E-3</v>
      </c>
      <c r="AW267" s="18">
        <f t="shared" si="320"/>
        <v>5.177180498512898E-5</v>
      </c>
      <c r="AX267" s="18">
        <f t="shared" si="321"/>
        <v>6.2995896723816967E-3</v>
      </c>
      <c r="AY267" s="18">
        <f t="shared" si="322"/>
        <v>8.472232246890643E-3</v>
      </c>
      <c r="AZ267" s="18">
        <f t="shared" si="323"/>
        <v>5.6970948092017696E-3</v>
      </c>
      <c r="BA267" s="18">
        <f t="shared" si="324"/>
        <v>2.553981707079666E-3</v>
      </c>
      <c r="BB267" s="18">
        <f t="shared" si="325"/>
        <v>8.5870379270704448E-4</v>
      </c>
      <c r="BC267" s="18">
        <f t="shared" si="326"/>
        <v>2.309718042429069E-4</v>
      </c>
      <c r="BD267" s="18">
        <f t="shared" si="327"/>
        <v>1.9374147294588866E-4</v>
      </c>
      <c r="BE267" s="18">
        <f t="shared" si="328"/>
        <v>4.6550369381875584E-4</v>
      </c>
      <c r="BF267" s="18">
        <f t="shared" si="329"/>
        <v>5.5923413212468948E-4</v>
      </c>
      <c r="BG267" s="18">
        <f t="shared" si="330"/>
        <v>4.478916332079937E-4</v>
      </c>
      <c r="BH267" s="18">
        <f t="shared" si="331"/>
        <v>2.6903791753852879E-4</v>
      </c>
      <c r="BI267" s="18">
        <f t="shared" si="332"/>
        <v>1.2928377438987422E-4</v>
      </c>
      <c r="BJ267" s="19">
        <f t="shared" si="333"/>
        <v>0.59667870631898412</v>
      </c>
      <c r="BK267" s="19">
        <f t="shared" si="334"/>
        <v>0.19689813099096135</v>
      </c>
      <c r="BL267" s="19">
        <f t="shared" si="335"/>
        <v>0.19313994198936893</v>
      </c>
      <c r="BM267" s="19">
        <f t="shared" si="336"/>
        <v>0.71038699767787661</v>
      </c>
      <c r="BN267" s="19">
        <f t="shared" si="337"/>
        <v>0.27746688205554554</v>
      </c>
    </row>
    <row r="268" spans="1:66" x14ac:dyDescent="0.25">
      <c r="A268" t="s">
        <v>32</v>
      </c>
      <c r="B268" t="s">
        <v>34</v>
      </c>
      <c r="C268" t="s">
        <v>308</v>
      </c>
      <c r="D268" s="16">
        <v>44318</v>
      </c>
      <c r="E268" s="15">
        <f>VLOOKUP(A268,home!$A$2:$E$405,3,FALSE)</f>
        <v>1.26056338028169</v>
      </c>
      <c r="F268" s="15">
        <f>VLOOKUP(B268,home!$B$2:$E$405,3,FALSE)</f>
        <v>0.79</v>
      </c>
      <c r="G268" s="15">
        <f>VLOOKUP(C268,away!$B$2:$E$405,4,FALSE)</f>
        <v>1.02</v>
      </c>
      <c r="H268" s="15">
        <f>VLOOKUP(A268,away!$A$2:$E$405,3,FALSE)</f>
        <v>1.12676056338028</v>
      </c>
      <c r="I268" s="15">
        <f>VLOOKUP(C268,away!$B$2:$E$405,3,FALSE)</f>
        <v>0.45</v>
      </c>
      <c r="J268" s="15">
        <f>VLOOKUP(B268,home!$B$2:$E$405,4,FALSE)</f>
        <v>1.01</v>
      </c>
      <c r="K268" s="17">
        <f t="shared" si="338"/>
        <v>1.0157619718309858</v>
      </c>
      <c r="L268" s="17">
        <f t="shared" si="339"/>
        <v>0.51211267605633726</v>
      </c>
      <c r="M268" s="18">
        <f t="shared" si="284"/>
        <v>0.2169963712596357</v>
      </c>
      <c r="N268" s="18">
        <f t="shared" si="285"/>
        <v>0.22041666195085621</v>
      </c>
      <c r="O268" s="18">
        <f t="shared" si="286"/>
        <v>0.11112659238028649</v>
      </c>
      <c r="P268" s="18">
        <f t="shared" si="287"/>
        <v>0.11287816659905801</v>
      </c>
      <c r="Q268" s="18">
        <f t="shared" si="288"/>
        <v>0.11194543158380275</v>
      </c>
      <c r="R268" s="18">
        <f t="shared" si="289"/>
        <v>2.8454668302445141E-2</v>
      </c>
      <c r="S268" s="18">
        <f t="shared" si="290"/>
        <v>1.4679370466890827E-2</v>
      </c>
      <c r="T268" s="18">
        <f t="shared" si="291"/>
        <v>5.7328674540662837E-2</v>
      </c>
      <c r="U268" s="18">
        <f t="shared" si="292"/>
        <v>2.8903169982688329E-2</v>
      </c>
      <c r="V268" s="18">
        <f t="shared" si="293"/>
        <v>8.4844246499117819E-4</v>
      </c>
      <c r="W268" s="18">
        <f t="shared" si="294"/>
        <v>3.7903304107678067E-2</v>
      </c>
      <c r="X268" s="18">
        <f t="shared" si="295"/>
        <v>1.9410762497960175E-2</v>
      </c>
      <c r="Y268" s="18">
        <f t="shared" si="296"/>
        <v>4.9702487635621883E-3</v>
      </c>
      <c r="Z268" s="18">
        <f t="shared" si="297"/>
        <v>4.8573321102202078E-3</v>
      </c>
      <c r="AA268" s="18">
        <f t="shared" si="298"/>
        <v>4.933893242115241E-3</v>
      </c>
      <c r="AB268" s="18">
        <f t="shared" si="299"/>
        <v>2.5058305642072761E-3</v>
      </c>
      <c r="AC268" s="18">
        <f t="shared" si="300"/>
        <v>2.7584168043068408E-5</v>
      </c>
      <c r="AD268" s="18">
        <f t="shared" si="301"/>
        <v>9.6251837298311441E-3</v>
      </c>
      <c r="AE268" s="18">
        <f t="shared" si="302"/>
        <v>4.929178597417744E-3</v>
      </c>
      <c r="AF268" s="18">
        <f t="shared" si="303"/>
        <v>1.2621474211416117E-3</v>
      </c>
      <c r="AG268" s="18">
        <f t="shared" si="304"/>
        <v>2.1545389780614529E-4</v>
      </c>
      <c r="AH268" s="18">
        <f t="shared" si="305"/>
        <v>6.2187533636481125E-4</v>
      </c>
      <c r="AI268" s="18">
        <f t="shared" si="306"/>
        <v>6.3167731789897828E-4</v>
      </c>
      <c r="AJ268" s="18">
        <f t="shared" si="307"/>
        <v>3.2081689899498726E-4</v>
      </c>
      <c r="AK268" s="18">
        <f t="shared" si="308"/>
        <v>1.0862453530661683E-4</v>
      </c>
      <c r="AL268" s="18">
        <f t="shared" si="309"/>
        <v>5.7395435652449958E-7</v>
      </c>
      <c r="AM268" s="18">
        <f t="shared" si="310"/>
        <v>1.955379120929762E-3</v>
      </c>
      <c r="AN268" s="18">
        <f t="shared" si="311"/>
        <v>1.0013744343240285E-3</v>
      </c>
      <c r="AO268" s="18">
        <f t="shared" si="312"/>
        <v>2.5640827064803959E-4</v>
      </c>
      <c r="AP268" s="18">
        <f t="shared" si="313"/>
        <v>4.3769975214848397E-5</v>
      </c>
      <c r="AQ268" s="18">
        <f t="shared" si="314"/>
        <v>5.603789784548889E-6</v>
      </c>
      <c r="AR268" s="18">
        <f t="shared" si="315"/>
        <v>6.3694048535843683E-5</v>
      </c>
      <c r="AS268" s="18">
        <f t="shared" si="316"/>
        <v>6.4697992334667096E-5</v>
      </c>
      <c r="AT268" s="18">
        <f t="shared" si="317"/>
        <v>3.2858880133683724E-5</v>
      </c>
      <c r="AU268" s="18">
        <f t="shared" si="318"/>
        <v>1.1125600292249529E-5</v>
      </c>
      <c r="AV268" s="18">
        <f t="shared" si="319"/>
        <v>2.825240422664693E-6</v>
      </c>
      <c r="AW268" s="18">
        <f t="shared" si="320"/>
        <v>8.293394633993694E-9</v>
      </c>
      <c r="AX268" s="18">
        <f t="shared" si="321"/>
        <v>3.3103329192545901E-4</v>
      </c>
      <c r="AY268" s="18">
        <f t="shared" si="322"/>
        <v>1.6952634499168548E-4</v>
      </c>
      <c r="AZ268" s="18">
        <f t="shared" si="323"/>
        <v>4.3408295097870939E-5</v>
      </c>
      <c r="BA268" s="18">
        <f t="shared" si="324"/>
        <v>7.4099793885379612E-6</v>
      </c>
      <c r="BB268" s="18">
        <f t="shared" si="325"/>
        <v>9.4868609354661881E-7</v>
      </c>
      <c r="BC268" s="18">
        <f t="shared" si="326"/>
        <v>9.7166834820718353E-8</v>
      </c>
      <c r="BD268" s="18">
        <f t="shared" si="327"/>
        <v>5.4364216074255225E-6</v>
      </c>
      <c r="BE268" s="18">
        <f t="shared" si="328"/>
        <v>5.5221103316631263E-6</v>
      </c>
      <c r="BF268" s="18">
        <f t="shared" si="329"/>
        <v>2.8045748395791979E-6</v>
      </c>
      <c r="BG268" s="18">
        <f t="shared" si="330"/>
        <v>9.4959348973284557E-7</v>
      </c>
      <c r="BH268" s="18">
        <f t="shared" si="331"/>
        <v>2.4114023889222551E-7</v>
      </c>
      <c r="BI268" s="18">
        <f t="shared" si="332"/>
        <v>4.8988216908992419E-8</v>
      </c>
      <c r="BJ268" s="19">
        <f t="shared" si="333"/>
        <v>0.4718220064459519</v>
      </c>
      <c r="BK268" s="19">
        <f t="shared" si="334"/>
        <v>0.34560003525796695</v>
      </c>
      <c r="BL268" s="19">
        <f t="shared" si="335"/>
        <v>0.17779735315075118</v>
      </c>
      <c r="BM268" s="19">
        <f t="shared" si="336"/>
        <v>0.19808931683720901</v>
      </c>
      <c r="BN268" s="19">
        <f t="shared" si="337"/>
        <v>0.80181789207608434</v>
      </c>
    </row>
    <row r="269" spans="1:66" x14ac:dyDescent="0.25">
      <c r="A269" t="s">
        <v>32</v>
      </c>
      <c r="B269" t="s">
        <v>36</v>
      </c>
      <c r="C269" t="s">
        <v>209</v>
      </c>
      <c r="D269" s="16">
        <v>44318</v>
      </c>
      <c r="E269" s="15">
        <f>VLOOKUP(A269,home!$A$2:$E$405,3,FALSE)</f>
        <v>1.26056338028169</v>
      </c>
      <c r="F269" s="15">
        <f>VLOOKUP(B269,home!$B$2:$E$405,3,FALSE)</f>
        <v>1.59</v>
      </c>
      <c r="G269" s="15">
        <f>VLOOKUP(C269,away!$B$2:$E$405,4,FALSE)</f>
        <v>0.34</v>
      </c>
      <c r="H269" s="15">
        <f>VLOOKUP(A269,away!$A$2:$E$405,3,FALSE)</f>
        <v>1.12676056338028</v>
      </c>
      <c r="I269" s="15">
        <f>VLOOKUP(C269,away!$B$2:$E$405,3,FALSE)</f>
        <v>1.36</v>
      </c>
      <c r="J269" s="15">
        <f>VLOOKUP(B269,home!$B$2:$E$405,4,FALSE)</f>
        <v>0.89</v>
      </c>
      <c r="K269" s="17">
        <f t="shared" si="338"/>
        <v>0.68146056338028171</v>
      </c>
      <c r="L269" s="17">
        <f t="shared" si="339"/>
        <v>1.3638309859154909</v>
      </c>
      <c r="M269" s="18">
        <f t="shared" si="284"/>
        <v>0.12934247477228414</v>
      </c>
      <c r="N269" s="18">
        <f t="shared" si="285"/>
        <v>8.8141795727320615E-2</v>
      </c>
      <c r="O269" s="18">
        <f t="shared" si="286"/>
        <v>0.1764012748894338</v>
      </c>
      <c r="P269" s="18">
        <f t="shared" si="287"/>
        <v>0.12021051216715349</v>
      </c>
      <c r="Q269" s="18">
        <f t="shared" si="288"/>
        <v>3.003257888684481E-2</v>
      </c>
      <c r="R269" s="18">
        <f t="shared" si="289"/>
        <v>0.12029076232460302</v>
      </c>
      <c r="S269" s="18">
        <f t="shared" si="290"/>
        <v>2.7930823306362672E-2</v>
      </c>
      <c r="T269" s="18">
        <f t="shared" si="291"/>
        <v>4.0959361672830312E-2</v>
      </c>
      <c r="U269" s="18">
        <f t="shared" si="292"/>
        <v>8.1973410663167531E-2</v>
      </c>
      <c r="V269" s="18">
        <f t="shared" si="293"/>
        <v>2.8843138091930484E-3</v>
      </c>
      <c r="W269" s="18">
        <f t="shared" si="294"/>
        <v>6.8220060426640071E-3</v>
      </c>
      <c r="X269" s="18">
        <f t="shared" si="295"/>
        <v>9.3040632270878897E-3</v>
      </c>
      <c r="Y269" s="18">
        <f t="shared" si="296"/>
        <v>6.3445848620096706E-3</v>
      </c>
      <c r="Z269" s="18">
        <f t="shared" si="297"/>
        <v>5.4685422992563099E-2</v>
      </c>
      <c r="AA269" s="18">
        <f t="shared" si="298"/>
        <v>3.7265959161201054E-2</v>
      </c>
      <c r="AB269" s="18">
        <f t="shared" si="299"/>
        <v>1.269764076244932E-2</v>
      </c>
      <c r="AC269" s="18">
        <f t="shared" si="300"/>
        <v>1.6754204335443646E-4</v>
      </c>
      <c r="AD269" s="18">
        <f t="shared" si="301"/>
        <v>1.1622320203043747E-3</v>
      </c>
      <c r="AE269" s="18">
        <f t="shared" si="302"/>
        <v>1.5850880421142681E-3</v>
      </c>
      <c r="AF269" s="18">
        <f t="shared" si="303"/>
        <v>1.0808960936197788E-3</v>
      </c>
      <c r="AG269" s="18">
        <f t="shared" si="304"/>
        <v>4.9138652834455519E-4</v>
      </c>
      <c r="AH269" s="18">
        <f t="shared" si="305"/>
        <v>1.8645418588788269E-2</v>
      </c>
      <c r="AI269" s="18">
        <f t="shared" si="306"/>
        <v>1.270611745597683E-2</v>
      </c>
      <c r="AJ269" s="18">
        <f t="shared" si="307"/>
        <v>4.3293589799630007E-3</v>
      </c>
      <c r="AK269" s="18">
        <f t="shared" si="308"/>
        <v>9.8342913652035629E-4</v>
      </c>
      <c r="AL269" s="18">
        <f t="shared" si="309"/>
        <v>6.2285231132701205E-6</v>
      </c>
      <c r="AM269" s="18">
        <f t="shared" si="310"/>
        <v>1.5840305746704449E-4</v>
      </c>
      <c r="AN269" s="18">
        <f t="shared" si="311"/>
        <v>2.1603499803730746E-4</v>
      </c>
      <c r="AO269" s="18">
        <f t="shared" si="312"/>
        <v>1.4731761218273609E-4</v>
      </c>
      <c r="AP269" s="18">
        <f t="shared" si="313"/>
        <v>6.6972108088632278E-5</v>
      </c>
      <c r="AQ269" s="18">
        <f t="shared" si="314"/>
        <v>2.2834659050839576E-5</v>
      </c>
      <c r="AR269" s="18">
        <f t="shared" si="315"/>
        <v>5.0858399233508211E-3</v>
      </c>
      <c r="AS269" s="18">
        <f t="shared" si="316"/>
        <v>3.4657993394285789E-3</v>
      </c>
      <c r="AT269" s="18">
        <f t="shared" si="317"/>
        <v>1.1809027852050038E-3</v>
      </c>
      <c r="AU269" s="18">
        <f t="shared" si="318"/>
        <v>2.6824622576771532E-4</v>
      </c>
      <c r="AV269" s="18">
        <f t="shared" si="319"/>
        <v>4.5699806034075358E-5</v>
      </c>
      <c r="AW269" s="18">
        <f t="shared" si="320"/>
        <v>1.6079919153681569E-7</v>
      </c>
      <c r="AX269" s="18">
        <f t="shared" si="321"/>
        <v>1.7990906130441875E-5</v>
      </c>
      <c r="AY269" s="18">
        <f t="shared" si="322"/>
        <v>2.4536555245393592E-5</v>
      </c>
      <c r="AZ269" s="18">
        <f t="shared" si="323"/>
        <v>1.6731857165647529E-5</v>
      </c>
      <c r="BA269" s="18">
        <f t="shared" si="324"/>
        <v>7.606475084807411E-6</v>
      </c>
      <c r="BB269" s="18">
        <f t="shared" si="325"/>
        <v>2.5934866035636306E-6</v>
      </c>
      <c r="BC269" s="18">
        <f t="shared" si="326"/>
        <v>7.0741547829936021E-7</v>
      </c>
      <c r="BD269" s="18">
        <f t="shared" si="327"/>
        <v>1.1560376794786515E-3</v>
      </c>
      <c r="BE269" s="18">
        <f t="shared" si="328"/>
        <v>7.8779408834635538E-4</v>
      </c>
      <c r="BF269" s="18">
        <f t="shared" si="329"/>
        <v>2.6842530163608138E-4</v>
      </c>
      <c r="BG269" s="18">
        <f t="shared" si="330"/>
        <v>6.0973752426148697E-5</v>
      </c>
      <c r="BH269" s="18">
        <f t="shared" si="331"/>
        <v>1.0387801919933275E-5</v>
      </c>
      <c r="BI269" s="18">
        <f t="shared" si="332"/>
        <v>1.4157754697281008E-6</v>
      </c>
      <c r="BJ269" s="19">
        <f t="shared" si="333"/>
        <v>0.18660572223367491</v>
      </c>
      <c r="BK269" s="19">
        <f t="shared" si="334"/>
        <v>0.28056643117670643</v>
      </c>
      <c r="BL269" s="19">
        <f t="shared" si="335"/>
        <v>0.47762489444116624</v>
      </c>
      <c r="BM269" s="19">
        <f t="shared" si="336"/>
        <v>0.335038696320417</v>
      </c>
      <c r="BN269" s="19">
        <f t="shared" si="337"/>
        <v>0.66441939876763989</v>
      </c>
    </row>
    <row r="270" spans="1:66" x14ac:dyDescent="0.25">
      <c r="A270" t="s">
        <v>32</v>
      </c>
      <c r="B270" t="s">
        <v>313</v>
      </c>
      <c r="C270" t="s">
        <v>33</v>
      </c>
      <c r="D270" s="16">
        <v>44318</v>
      </c>
      <c r="E270" s="15">
        <f>VLOOKUP(A270,home!$A$2:$E$405,3,FALSE)</f>
        <v>1.26056338028169</v>
      </c>
      <c r="F270" s="15">
        <f>VLOOKUP(B270,home!$B$2:$E$405,3,FALSE)</f>
        <v>0.56999999999999995</v>
      </c>
      <c r="G270" s="15">
        <f>VLOOKUP(C270,away!$B$2:$E$405,4,FALSE)</f>
        <v>0.4</v>
      </c>
      <c r="H270" s="15">
        <f>VLOOKUP(A270,away!$A$2:$E$405,3,FALSE)</f>
        <v>1.12676056338028</v>
      </c>
      <c r="I270" s="15">
        <f>VLOOKUP(C270,away!$B$2:$E$405,3,FALSE)</f>
        <v>1.78</v>
      </c>
      <c r="J270" s="15">
        <f>VLOOKUP(B270,home!$B$2:$E$405,4,FALSE)</f>
        <v>1.01</v>
      </c>
      <c r="K270" s="17">
        <f t="shared" si="338"/>
        <v>0.28740845070422533</v>
      </c>
      <c r="L270" s="17">
        <f t="shared" si="339"/>
        <v>2.0256901408450672</v>
      </c>
      <c r="M270" s="18">
        <f t="shared" si="284"/>
        <v>9.8954157509612561E-2</v>
      </c>
      <c r="N270" s="18">
        <f t="shared" si="285"/>
        <v>2.8440261100579629E-2</v>
      </c>
      <c r="O270" s="18">
        <f t="shared" si="286"/>
        <v>0.20045046126285201</v>
      </c>
      <c r="P270" s="18">
        <f t="shared" si="287"/>
        <v>5.7611156514503631E-2</v>
      </c>
      <c r="Q270" s="18">
        <f t="shared" si="288"/>
        <v>4.0869856902706189E-3</v>
      </c>
      <c r="R270" s="18">
        <f t="shared" si="289"/>
        <v>0.20302526155400277</v>
      </c>
      <c r="S270" s="18">
        <f t="shared" si="290"/>
        <v>8.3853105277972226E-3</v>
      </c>
      <c r="T270" s="18">
        <f t="shared" si="291"/>
        <v>8.2789666185560627E-3</v>
      </c>
      <c r="U270" s="18">
        <f t="shared" si="292"/>
        <v>5.8351175877056058E-2</v>
      </c>
      <c r="V270" s="18">
        <f t="shared" si="293"/>
        <v>5.4243685426053425E-4</v>
      </c>
      <c r="W270" s="18">
        <f t="shared" si="294"/>
        <v>3.9154474176367253E-4</v>
      </c>
      <c r="X270" s="18">
        <f t="shared" si="295"/>
        <v>7.9314832309039919E-4</v>
      </c>
      <c r="Y270" s="18">
        <f t="shared" si="296"/>
        <v>8.033363691560101E-4</v>
      </c>
      <c r="Z270" s="18">
        <f t="shared" si="297"/>
        <v>0.13708875689081146</v>
      </c>
      <c r="AA270" s="18">
        <f t="shared" si="298"/>
        <v>3.9400467226956316E-2</v>
      </c>
      <c r="AB270" s="18">
        <f t="shared" si="299"/>
        <v>5.6620136213610594E-3</v>
      </c>
      <c r="AC270" s="18">
        <f t="shared" si="300"/>
        <v>1.9737936798539086E-5</v>
      </c>
      <c r="AD270" s="18">
        <f t="shared" si="301"/>
        <v>2.8133316902920772E-5</v>
      </c>
      <c r="AE270" s="18">
        <f t="shared" si="302"/>
        <v>5.6989382679516479E-5</v>
      </c>
      <c r="AF270" s="18">
        <f t="shared" si="303"/>
        <v>5.772141531337161E-5</v>
      </c>
      <c r="AG270" s="18">
        <f t="shared" si="304"/>
        <v>3.8975233971973447E-5</v>
      </c>
      <c r="AH270" s="18">
        <f t="shared" si="305"/>
        <v>6.9424835813605784E-2</v>
      </c>
      <c r="AI270" s="18">
        <f t="shared" si="306"/>
        <v>1.9953284501583655E-2</v>
      </c>
      <c r="AJ270" s="18">
        <f t="shared" si="307"/>
        <v>2.8673712925303941E-3</v>
      </c>
      <c r="AK270" s="18">
        <f t="shared" si="308"/>
        <v>2.7470224692664421E-4</v>
      </c>
      <c r="AL270" s="18">
        <f t="shared" si="309"/>
        <v>4.5965743927982168E-7</v>
      </c>
      <c r="AM270" s="18">
        <f t="shared" si="310"/>
        <v>1.6171506048478915E-6</v>
      </c>
      <c r="AN270" s="18">
        <f t="shared" si="311"/>
        <v>3.2758460365020108E-6</v>
      </c>
      <c r="AO270" s="18">
        <f t="shared" si="312"/>
        <v>3.3179245095342579E-6</v>
      </c>
      <c r="AP270" s="18">
        <f t="shared" si="313"/>
        <v>2.2403623223439166E-6</v>
      </c>
      <c r="AQ270" s="18">
        <f t="shared" si="314"/>
        <v>1.1345699670732079E-6</v>
      </c>
      <c r="AR270" s="18">
        <f t="shared" si="315"/>
        <v>2.8126641087481734E-2</v>
      </c>
      <c r="AS270" s="18">
        <f t="shared" si="316"/>
        <v>8.0838343384669331E-3</v>
      </c>
      <c r="AT270" s="18">
        <f t="shared" si="317"/>
        <v>1.1616811514841986E-3</v>
      </c>
      <c r="AU270" s="18">
        <f t="shared" si="318"/>
        <v>1.1129232665345802E-4</v>
      </c>
      <c r="AV270" s="18">
        <f t="shared" si="319"/>
        <v>7.9965887946847317E-6</v>
      </c>
      <c r="AW270" s="18">
        <f t="shared" si="320"/>
        <v>7.4336881912081666E-9</v>
      </c>
      <c r="AX270" s="18">
        <f t="shared" si="321"/>
        <v>7.7463791649122185E-8</v>
      </c>
      <c r="AY270" s="18">
        <f t="shared" si="322"/>
        <v>1.5691763901610325E-7</v>
      </c>
      <c r="AZ270" s="18">
        <f t="shared" si="323"/>
        <v>1.5893325713980286E-7</v>
      </c>
      <c r="BA270" s="18">
        <f t="shared" si="324"/>
        <v>1.0731651068016416E-7</v>
      </c>
      <c r="BB270" s="18">
        <f t="shared" si="325"/>
        <v>5.4347499408675736E-8</v>
      </c>
      <c r="BC270" s="18">
        <f t="shared" si="326"/>
        <v>2.2018238746347499E-8</v>
      </c>
      <c r="BD270" s="18">
        <f t="shared" si="327"/>
        <v>9.4959765909999258E-3</v>
      </c>
      <c r="BE270" s="18">
        <f t="shared" si="328"/>
        <v>2.7292239199428799E-3</v>
      </c>
      <c r="BF270" s="18">
        <f t="shared" si="329"/>
        <v>3.9220100922784782E-4</v>
      </c>
      <c r="BG270" s="18">
        <f t="shared" si="330"/>
        <v>3.7573961475603114E-5</v>
      </c>
      <c r="BH270" s="18">
        <f t="shared" si="331"/>
        <v>2.6997685136308341E-6</v>
      </c>
      <c r="BI270" s="18">
        <f t="shared" si="332"/>
        <v>1.5518725715253754E-7</v>
      </c>
      <c r="BJ270" s="19">
        <f t="shared" si="333"/>
        <v>4.2988225042661116E-2</v>
      </c>
      <c r="BK270" s="19">
        <f t="shared" si="334"/>
        <v>0.1655134159180508</v>
      </c>
      <c r="BL270" s="19">
        <f t="shared" si="335"/>
        <v>0.64955884932717267</v>
      </c>
      <c r="BM270" s="19">
        <f t="shared" si="336"/>
        <v>0.40258081406292401</v>
      </c>
      <c r="BN270" s="19">
        <f t="shared" si="337"/>
        <v>0.59256828363182124</v>
      </c>
    </row>
    <row r="271" spans="1:66" x14ac:dyDescent="0.25">
      <c r="A271" t="s">
        <v>32</v>
      </c>
      <c r="B271" t="s">
        <v>212</v>
      </c>
      <c r="C271" t="s">
        <v>312</v>
      </c>
      <c r="D271" s="16">
        <v>44318</v>
      </c>
      <c r="E271" s="15">
        <f>VLOOKUP(A271,home!$A$2:$E$405,3,FALSE)</f>
        <v>1.26056338028169</v>
      </c>
      <c r="F271" s="15">
        <f>VLOOKUP(B271,home!$B$2:$E$405,3,FALSE)</f>
        <v>0.56999999999999995</v>
      </c>
      <c r="G271" s="15">
        <f>VLOOKUP(C271,away!$B$2:$E$405,4,FALSE)</f>
        <v>1.0900000000000001</v>
      </c>
      <c r="H271" s="15">
        <f>VLOOKUP(A271,away!$A$2:$E$405,3,FALSE)</f>
        <v>1.12676056338028</v>
      </c>
      <c r="I271" s="15">
        <f>VLOOKUP(C271,away!$B$2:$E$405,3,FALSE)</f>
        <v>0.5</v>
      </c>
      <c r="J271" s="15">
        <f>VLOOKUP(B271,home!$B$2:$E$405,4,FALSE)</f>
        <v>1.65</v>
      </c>
      <c r="K271" s="17">
        <f t="shared" si="338"/>
        <v>0.78318802816901401</v>
      </c>
      <c r="L271" s="17">
        <f t="shared" si="339"/>
        <v>0.92957746478873093</v>
      </c>
      <c r="M271" s="18">
        <f t="shared" si="284"/>
        <v>0.1803663005306072</v>
      </c>
      <c r="N271" s="18">
        <f t="shared" si="285"/>
        <v>0.14126072726070604</v>
      </c>
      <c r="O271" s="18">
        <f t="shared" si="286"/>
        <v>0.16766444838056416</v>
      </c>
      <c r="P271" s="18">
        <f t="shared" si="287"/>
        <v>0.13131278872121949</v>
      </c>
      <c r="Q271" s="18">
        <f t="shared" si="288"/>
        <v>5.5316855220516624E-2</v>
      </c>
      <c r="R271" s="18">
        <f t="shared" si="289"/>
        <v>7.7928546430402937E-2</v>
      </c>
      <c r="S271" s="18">
        <f t="shared" si="290"/>
        <v>2.3900041791367743E-2</v>
      </c>
      <c r="T271" s="18">
        <f t="shared" si="291"/>
        <v>5.1421302035973115E-2</v>
      </c>
      <c r="U271" s="18">
        <f t="shared" si="292"/>
        <v>6.1032704616904729E-2</v>
      </c>
      <c r="V271" s="18">
        <f t="shared" si="293"/>
        <v>1.9333379590715624E-3</v>
      </c>
      <c r="W271" s="18">
        <f t="shared" si="294"/>
        <v>1.4441166254889082E-2</v>
      </c>
      <c r="X271" s="18">
        <f t="shared" si="295"/>
        <v>1.3424182715812364E-2</v>
      </c>
      <c r="Y271" s="18">
        <f t="shared" si="296"/>
        <v>6.2394088679127782E-3</v>
      </c>
      <c r="Z271" s="18">
        <f t="shared" si="297"/>
        <v>2.414687354181496E-2</v>
      </c>
      <c r="AA271" s="18">
        <f t="shared" si="298"/>
        <v>1.8911542275660595E-2</v>
      </c>
      <c r="AB271" s="18">
        <f t="shared" si="299"/>
        <v>7.4056467522547837E-3</v>
      </c>
      <c r="AC271" s="18">
        <f t="shared" si="300"/>
        <v>8.7970978433689226E-5</v>
      </c>
      <c r="AD271" s="18">
        <f t="shared" si="301"/>
        <v>2.8275371309068706E-3</v>
      </c>
      <c r="AE271" s="18">
        <f t="shared" si="302"/>
        <v>2.6284147977444104E-3</v>
      </c>
      <c r="AF271" s="18">
        <f t="shared" si="303"/>
        <v>1.2216575820502167E-3</v>
      </c>
      <c r="AG271" s="18">
        <f t="shared" si="304"/>
        <v>3.785417859873906E-4</v>
      </c>
      <c r="AH271" s="18">
        <f t="shared" si="305"/>
        <v>5.6115973723936084E-3</v>
      </c>
      <c r="AI271" s="18">
        <f t="shared" si="306"/>
        <v>4.3949358809633699E-3</v>
      </c>
      <c r="AJ271" s="18">
        <f t="shared" si="307"/>
        <v>1.721030583270475E-3</v>
      </c>
      <c r="AK271" s="18">
        <f t="shared" si="308"/>
        <v>4.4929684964339054E-4</v>
      </c>
      <c r="AL271" s="18">
        <f t="shared" si="309"/>
        <v>2.5618343272948E-6</v>
      </c>
      <c r="AM271" s="18">
        <f t="shared" si="310"/>
        <v>4.4289864602592481E-4</v>
      </c>
      <c r="AN271" s="18">
        <f t="shared" si="311"/>
        <v>4.1170860053114065E-4</v>
      </c>
      <c r="AO271" s="18">
        <f t="shared" si="312"/>
        <v>1.9135751855672704E-4</v>
      </c>
      <c r="AP271" s="18">
        <f t="shared" si="313"/>
        <v>5.9293878989408294E-5</v>
      </c>
      <c r="AQ271" s="18">
        <f t="shared" si="314"/>
        <v>1.3779563427115989E-5</v>
      </c>
      <c r="AR271" s="18">
        <f t="shared" si="315"/>
        <v>1.043282891768951E-3</v>
      </c>
      <c r="AS271" s="18">
        <f t="shared" si="316"/>
        <v>8.1708667082699157E-4</v>
      </c>
      <c r="AT271" s="18">
        <f t="shared" si="317"/>
        <v>3.1996624928408787E-4</v>
      </c>
      <c r="AU271" s="18">
        <f t="shared" si="318"/>
        <v>8.3531245285813318E-5</v>
      </c>
      <c r="AV271" s="18">
        <f t="shared" si="319"/>
        <v>1.6355167821474591E-5</v>
      </c>
      <c r="AW271" s="18">
        <f t="shared" si="320"/>
        <v>5.1808398422973523E-8</v>
      </c>
      <c r="AX271" s="18">
        <f t="shared" si="321"/>
        <v>5.781215287662833E-5</v>
      </c>
      <c r="AY271" s="18">
        <f t="shared" si="322"/>
        <v>5.3740874505034695E-5</v>
      </c>
      <c r="AZ271" s="18">
        <f t="shared" si="323"/>
        <v>2.4978152938959745E-5</v>
      </c>
      <c r="BA271" s="18">
        <f t="shared" si="324"/>
        <v>7.7397093613677971E-6</v>
      </c>
      <c r="BB271" s="18">
        <f t="shared" si="325"/>
        <v>1.7986648515854712E-6</v>
      </c>
      <c r="BC271" s="18">
        <f t="shared" si="326"/>
        <v>3.3439966254828429E-7</v>
      </c>
      <c r="BD271" s="18">
        <f t="shared" si="327"/>
        <v>1.6163537759800617E-4</v>
      </c>
      <c r="BE271" s="18">
        <f t="shared" si="328"/>
        <v>1.265908926633365E-4</v>
      </c>
      <c r="BF271" s="18">
        <f t="shared" si="329"/>
        <v>4.95722358045769E-5</v>
      </c>
      <c r="BG271" s="18">
        <f t="shared" si="330"/>
        <v>1.294146053723866E-5</v>
      </c>
      <c r="BH271" s="18">
        <f t="shared" si="331"/>
        <v>2.5338992399467629E-6</v>
      </c>
      <c r="BI271" s="18">
        <f t="shared" si="332"/>
        <v>3.9690390986257389E-7</v>
      </c>
      <c r="BJ271" s="19">
        <f t="shared" si="333"/>
        <v>0.29042523581422536</v>
      </c>
      <c r="BK271" s="19">
        <f t="shared" si="334"/>
        <v>0.33765674268953205</v>
      </c>
      <c r="BL271" s="19">
        <f t="shared" si="335"/>
        <v>0.34775364213679832</v>
      </c>
      <c r="BM271" s="19">
        <f t="shared" si="336"/>
        <v>0.24607913857224759</v>
      </c>
      <c r="BN271" s="19">
        <f t="shared" si="337"/>
        <v>0.75384966654401653</v>
      </c>
    </row>
    <row r="272" spans="1:66" s="11" customFormat="1" x14ac:dyDescent="0.25">
      <c r="A272" s="11" t="s">
        <v>32</v>
      </c>
      <c r="B272" s="11" t="s">
        <v>207</v>
      </c>
      <c r="C272" s="11" t="s">
        <v>211</v>
      </c>
      <c r="D272" s="21">
        <v>44318</v>
      </c>
      <c r="E272" s="11">
        <f>VLOOKUP(A272,home!$A$2:$E$405,3,FALSE)</f>
        <v>1.26056338028169</v>
      </c>
      <c r="F272" s="11">
        <f>VLOOKUP(B272,home!$B$2:$E$405,3,FALSE)</f>
        <v>1.36</v>
      </c>
      <c r="G272" s="11">
        <f>VLOOKUP(C272,away!$B$2:$E$405,4,FALSE)</f>
        <v>1.93</v>
      </c>
      <c r="H272" s="11">
        <f>VLOOKUP(A272,away!$A$2:$E$405,3,FALSE)</f>
        <v>1.12676056338028</v>
      </c>
      <c r="I272" s="11">
        <f>VLOOKUP(C272,away!$B$2:$E$405,3,FALSE)</f>
        <v>0.56999999999999995</v>
      </c>
      <c r="J272" s="11">
        <f>VLOOKUP(B272,home!$B$2:$E$405,4,FALSE)</f>
        <v>0.76</v>
      </c>
      <c r="K272" s="12">
        <f t="shared" si="338"/>
        <v>3.3087267605633803</v>
      </c>
      <c r="L272" s="12">
        <f t="shared" si="339"/>
        <v>0.48811267605633724</v>
      </c>
      <c r="M272" s="13">
        <f t="shared" si="284"/>
        <v>2.2441587948908139E-2</v>
      </c>
      <c r="N272" s="13">
        <f t="shared" si="285"/>
        <v>7.4253082596089023E-2</v>
      </c>
      <c r="O272" s="13">
        <f t="shared" si="286"/>
        <v>1.0954023548695199E-2</v>
      </c>
      <c r="P272" s="13">
        <f t="shared" si="287"/>
        <v>3.6243870851409253E-2</v>
      </c>
      <c r="Q272" s="13">
        <f t="shared" si="288"/>
        <v>0.12284158072000143</v>
      </c>
      <c r="R272" s="13">
        <f t="shared" si="289"/>
        <v>2.6733988739688743E-3</v>
      </c>
      <c r="S272" s="13">
        <f t="shared" si="290"/>
        <v>1.4633748036060277E-2</v>
      </c>
      <c r="T272" s="13">
        <f t="shared" si="291"/>
        <v>5.9960532696230459E-2</v>
      </c>
      <c r="U272" s="13">
        <f t="shared" si="292"/>
        <v>8.8455463959608224E-3</v>
      </c>
      <c r="V272" s="13">
        <f t="shared" si="293"/>
        <v>2.6259959613995601E-3</v>
      </c>
      <c r="W272" s="13">
        <f t="shared" si="294"/>
        <v>0.1354830751460584</v>
      </c>
      <c r="X272" s="13">
        <f t="shared" si="295"/>
        <v>6.6131006369884393E-2</v>
      </c>
      <c r="Y272" s="13">
        <f t="shared" si="296"/>
        <v>1.6139691244751477E-2</v>
      </c>
      <c r="Z272" s="13">
        <f t="shared" si="297"/>
        <v>4.349732928463153E-4</v>
      </c>
      <c r="AA272" s="13">
        <f t="shared" si="298"/>
        <v>1.4392077741709754E-3</v>
      </c>
      <c r="AB272" s="13">
        <f t="shared" si="299"/>
        <v>2.3809726382051839E-3</v>
      </c>
      <c r="AC272" s="13">
        <f t="shared" si="300"/>
        <v>2.6506663292380392E-4</v>
      </c>
      <c r="AD272" s="13">
        <f t="shared" si="301"/>
        <v>0.11206911908479571</v>
      </c>
      <c r="AE272" s="13">
        <f t="shared" si="302"/>
        <v>5.4702357619755969E-2</v>
      </c>
      <c r="AF272" s="13">
        <f t="shared" si="303"/>
        <v>1.3350457082184927E-2</v>
      </c>
      <c r="AG272" s="13">
        <f t="shared" si="304"/>
        <v>2.1721757776535216E-3</v>
      </c>
      <c r="AH272" s="13">
        <f t="shared" si="305"/>
        <v>5.3078994496062943E-5</v>
      </c>
      <c r="AI272" s="13">
        <f t="shared" si="306"/>
        <v>1.7562388951291983E-4</v>
      </c>
      <c r="AJ272" s="13">
        <f t="shared" si="307"/>
        <v>2.9054573151281231E-4</v>
      </c>
      <c r="AK272" s="13">
        <f t="shared" si="308"/>
        <v>3.2044547900796826E-4</v>
      </c>
      <c r="AL272" s="13">
        <f t="shared" si="309"/>
        <v>1.7123638189205179E-5</v>
      </c>
      <c r="AM272" s="13">
        <f t="shared" si="310"/>
        <v>7.4161218669725554E-2</v>
      </c>
      <c r="AN272" s="13">
        <f t="shared" si="311"/>
        <v>3.6199030904478936E-2</v>
      </c>
      <c r="AO272" s="13">
        <f t="shared" si="312"/>
        <v>8.8346029227156318E-3</v>
      </c>
      <c r="AP272" s="13">
        <f t="shared" si="313"/>
        <v>1.4374272248339553E-3</v>
      </c>
      <c r="AQ272" s="13">
        <f t="shared" si="314"/>
        <v>1.7540661233748402E-4</v>
      </c>
      <c r="AR272" s="13">
        <f t="shared" si="315"/>
        <v>5.181706009170578E-6</v>
      </c>
      <c r="AS272" s="13">
        <f t="shared" si="316"/>
        <v>1.7144849337914768E-5</v>
      </c>
      <c r="AT272" s="13">
        <f t="shared" si="317"/>
        <v>2.8363810905092988E-5</v>
      </c>
      <c r="AU272" s="13">
        <f t="shared" si="318"/>
        <v>3.1282700057746855E-5</v>
      </c>
      <c r="AV272" s="13">
        <f t="shared" si="319"/>
        <v>2.5876476705936157E-5</v>
      </c>
      <c r="AW272" s="13">
        <f t="shared" si="320"/>
        <v>7.6820040598133161E-7</v>
      </c>
      <c r="AX272" s="13">
        <f t="shared" si="321"/>
        <v>4.0896534801418923E-2</v>
      </c>
      <c r="AY272" s="13">
        <f t="shared" si="322"/>
        <v>1.9962117043351716E-2</v>
      </c>
      <c r="AZ272" s="13">
        <f t="shared" si="323"/>
        <v>4.8718811848901117E-3</v>
      </c>
      <c r="BA272" s="13">
        <f t="shared" si="324"/>
        <v>7.9267565419507719E-4</v>
      </c>
      <c r="BB272" s="13">
        <f t="shared" si="325"/>
        <v>9.672875870346671E-5</v>
      </c>
      <c r="BC272" s="13">
        <f t="shared" si="326"/>
        <v>9.4429066524713754E-6</v>
      </c>
      <c r="BD272" s="13">
        <f t="shared" si="327"/>
        <v>4.2154273111224214E-7</v>
      </c>
      <c r="BE272" s="13">
        <f t="shared" si="328"/>
        <v>1.3947697151520491E-6</v>
      </c>
      <c r="BF272" s="13">
        <f t="shared" si="329"/>
        <v>2.3074559406734752E-6</v>
      </c>
      <c r="BG272" s="13">
        <f t="shared" si="330"/>
        <v>2.5449137399090908E-6</v>
      </c>
      <c r="BH272" s="13">
        <f t="shared" si="331"/>
        <v>2.1051060486406609E-6</v>
      </c>
      <c r="BI272" s="13">
        <f t="shared" si="332"/>
        <v>1.3930441433922381E-6</v>
      </c>
      <c r="BJ272" s="14">
        <f t="shared" si="333"/>
        <v>0.84454014502070873</v>
      </c>
      <c r="BK272" s="14">
        <f t="shared" si="334"/>
        <v>9.6189510112241958E-2</v>
      </c>
      <c r="BL272" s="14">
        <f t="shared" si="335"/>
        <v>2.7250859700865569E-2</v>
      </c>
      <c r="BM272" s="14">
        <f t="shared" si="336"/>
        <v>0.67904659474464479</v>
      </c>
      <c r="BN272" s="14">
        <f t="shared" si="337"/>
        <v>0.2694075445390719</v>
      </c>
    </row>
    <row r="273" spans="1:66" x14ac:dyDescent="0.25">
      <c r="A273" t="s">
        <v>10</v>
      </c>
      <c r="B273" t="s">
        <v>45</v>
      </c>
      <c r="C273" t="s">
        <v>44</v>
      </c>
      <c r="D273" s="16">
        <v>44318</v>
      </c>
      <c r="E273" s="15">
        <f>VLOOKUP(A273,home!$A$2:$E$405,3,FALSE)</f>
        <v>1.52</v>
      </c>
      <c r="F273" s="15">
        <f>VLOOKUP(B273,home!$B$2:$E$405,3,FALSE)</f>
        <v>0.71</v>
      </c>
      <c r="G273" s="15">
        <f>VLOOKUP(C273,away!$B$2:$E$405,4,FALSE)</f>
        <v>0.6</v>
      </c>
      <c r="H273" s="15">
        <f>VLOOKUP(A273,away!$A$2:$E$405,3,FALSE)</f>
        <v>1.41333333333333</v>
      </c>
      <c r="I273" s="15">
        <f>VLOOKUP(C273,away!$B$2:$E$405,3,FALSE)</f>
        <v>0.48</v>
      </c>
      <c r="J273" s="15">
        <f>VLOOKUP(B273,home!$B$2:$E$405,4,FALSE)</f>
        <v>0.77</v>
      </c>
      <c r="K273" s="17">
        <f t="shared" ref="K273:K287" si="340">E273*F273*G273</f>
        <v>0.64751999999999998</v>
      </c>
      <c r="L273" s="17">
        <f t="shared" ref="L273:L287" si="341">H273*I273*J273</f>
        <v>0.52236799999999872</v>
      </c>
      <c r="M273" s="18">
        <f t="shared" ref="M273:M336" si="342">_xlfn.POISSON.DIST(0,K273,FALSE) * _xlfn.POISSON.DIST(0,L273,FALSE)</f>
        <v>0.31040170430960123</v>
      </c>
      <c r="N273" s="18">
        <f t="shared" ref="N273:N336" si="343">_xlfn.POISSON.DIST(1,K273,FALSE) * _xlfn.POISSON.DIST(0,L273,FALSE)</f>
        <v>0.20099131157455299</v>
      </c>
      <c r="O273" s="18">
        <f t="shared" ref="O273:O336" si="344">_xlfn.POISSON.DIST(0,K273,FALSE) * _xlfn.POISSON.DIST(1,L273,FALSE)</f>
        <v>0.16214391747679741</v>
      </c>
      <c r="P273" s="18">
        <f t="shared" ref="P273:P336" si="345">_xlfn.POISSON.DIST(1,K273,FALSE) * _xlfn.POISSON.DIST(1,L273,FALSE)</f>
        <v>0.10499142944457586</v>
      </c>
      <c r="Q273" s="18">
        <f t="shared" ref="Q273:Q336" si="346">_xlfn.POISSON.DIST(2,K273,FALSE) * _xlfn.POISSON.DIST(0,L273,FALSE)</f>
        <v>6.5072947035377277E-2</v>
      </c>
      <c r="R273" s="18">
        <f t="shared" ref="R273:R336" si="347">_xlfn.POISSON.DIST(0,K273,FALSE) * _xlfn.POISSON.DIST(2,L273,FALSE)</f>
        <v>4.2349396942259747E-2</v>
      </c>
      <c r="S273" s="18">
        <f t="shared" ref="S273:S336" si="348">_xlfn.POISSON.DIST(2,K273,FALSE) * _xlfn.POISSON.DIST(2,L273,FALSE)</f>
        <v>8.8781731090469256E-3</v>
      </c>
      <c r="T273" s="18">
        <f t="shared" ref="T273:T336" si="349">_xlfn.POISSON.DIST(2,K273,FALSE) * _xlfn.POISSON.DIST(1,L273,FALSE)</f>
        <v>3.3992025196975875E-2</v>
      </c>
      <c r="U273" s="18">
        <f t="shared" ref="U273:U336" si="350">_xlfn.POISSON.DIST(1,K273,FALSE) * _xlfn.POISSON.DIST(2,L273,FALSE)</f>
        <v>2.7422081508052032E-2</v>
      </c>
      <c r="V273" s="18">
        <f t="shared" ref="V273:V336" si="351">_xlfn.POISSON.DIST(3,K273,FALSE) * _xlfn.POISSON.DIST(3,L273,FALSE)</f>
        <v>3.3366515161681613E-4</v>
      </c>
      <c r="W273" s="18">
        <f t="shared" ref="W273:W336" si="352">_xlfn.POISSON.DIST(3,K273,FALSE) * _xlfn.POISSON.DIST(0,L273,FALSE)</f>
        <v>1.404534488811583E-2</v>
      </c>
      <c r="X273" s="18">
        <f t="shared" ref="X273:X336" si="353">_xlfn.POISSON.DIST(3,K273,FALSE) * _xlfn.POISSON.DIST(1,L273,FALSE)</f>
        <v>7.3368387185152734E-3</v>
      </c>
      <c r="Y273" s="18">
        <f t="shared" ref="Y273:Y336" si="354">_xlfn.POISSON.DIST(3,K273,FALSE) * _xlfn.POISSON.DIST(2,L273,FALSE)</f>
        <v>1.9162648838566883E-3</v>
      </c>
      <c r="Z273" s="18">
        <f t="shared" ref="Z273:Z336" si="355">_xlfn.POISSON.DIST(0,K273,FALSE) * _xlfn.POISSON.DIST(3,L273,FALSE)</f>
        <v>7.3739899273114308E-3</v>
      </c>
      <c r="AA273" s="18">
        <f t="shared" ref="AA273:AA336" si="356">_xlfn.POISSON.DIST(1,K273,FALSE) * _xlfn.POISSON.DIST(3,L273,FALSE)</f>
        <v>4.7748059577326979E-3</v>
      </c>
      <c r="AB273" s="18">
        <f t="shared" ref="AB273:AB336" si="357">_xlfn.POISSON.DIST(2,K273,FALSE) * _xlfn.POISSON.DIST(3,L273,FALSE)</f>
        <v>1.5458911768755381E-3</v>
      </c>
      <c r="AC273" s="18">
        <f t="shared" ref="AC273:AC336" si="358">_xlfn.POISSON.DIST(4,K273,FALSE) * _xlfn.POISSON.DIST(4,L273,FALSE)</f>
        <v>7.0537590358131921E-6</v>
      </c>
      <c r="AD273" s="18">
        <f t="shared" ref="AD273:AD336" si="359">_xlfn.POISSON.DIST(4,K273,FALSE) * _xlfn.POISSON.DIST(0,L273,FALSE)</f>
        <v>2.2736604304881901E-3</v>
      </c>
      <c r="AE273" s="18">
        <f t="shared" ref="AE273:AE336" si="360">_xlfn.POISSON.DIST(4,K273,FALSE) * _xlfn.POISSON.DIST(1,L273,FALSE)</f>
        <v>1.1876874517532522E-3</v>
      </c>
      <c r="AF273" s="18">
        <f t="shared" ref="AF273:AF336" si="361">_xlfn.POISSON.DIST(4,K273,FALSE) * _xlfn.POISSON.DIST(2,L273,FALSE)</f>
        <v>3.1020495939872064E-4</v>
      </c>
      <c r="AG273" s="18">
        <f t="shared" ref="AG273:AG336" si="362">_xlfn.POISSON.DIST(4,K273,FALSE) * _xlfn.POISSON.DIST(3,L273,FALSE)</f>
        <v>5.4013714743730184E-5</v>
      </c>
      <c r="AH273" s="18">
        <f t="shared" ref="AH273:AH336" si="363">_xlfn.POISSON.DIST(0,K273,FALSE) * _xlfn.POISSON.DIST(4,L273,FALSE)</f>
        <v>9.6298409258745177E-4</v>
      </c>
      <c r="AI273" s="18">
        <f t="shared" ref="AI273:AI336" si="364">_xlfn.POISSON.DIST(1,K273,FALSE) * _xlfn.POISSON.DIST(4,L273,FALSE)</f>
        <v>6.2355145963222678E-4</v>
      </c>
      <c r="AJ273" s="18">
        <f t="shared" ref="AJ273:AJ336" si="365">_xlfn.POISSON.DIST(2,K273,FALSE) * _xlfn.POISSON.DIST(4,L273,FALSE)</f>
        <v>2.0188102057052971E-4</v>
      </c>
      <c r="AK273" s="18">
        <f t="shared" ref="AK273:AK336" si="366">_xlfn.POISSON.DIST(3,K273,FALSE) * _xlfn.POISSON.DIST(4,L273,FALSE)</f>
        <v>4.3573999479943136E-5</v>
      </c>
      <c r="AL273" s="18">
        <f t="shared" ref="AL273:AL336" si="367">_xlfn.POISSON.DIST(5,K273,FALSE) * _xlfn.POISSON.DIST(5,L273,FALSE)</f>
        <v>9.543558992690916E-8</v>
      </c>
      <c r="AM273" s="18">
        <f t="shared" ref="AM273:AM336" si="368">_xlfn.POISSON.DIST(5,K273,FALSE) * _xlfn.POISSON.DIST(0,L273,FALSE)</f>
        <v>2.9444812038994259E-4</v>
      </c>
      <c r="AN273" s="18">
        <f t="shared" ref="AN273:AN336" si="369">_xlfn.POISSON.DIST(5,K273,FALSE) * _xlfn.POISSON.DIST(1,L273,FALSE)</f>
        <v>1.538102757518532E-4</v>
      </c>
      <c r="AO273" s="18">
        <f t="shared" ref="AO273:AO336" si="370">_xlfn.POISSON.DIST(5,K273,FALSE) * _xlfn.POISSON.DIST(2,L273,FALSE)</f>
        <v>4.0172783061971922E-5</v>
      </c>
      <c r="AP273" s="18">
        <f t="shared" ref="AP273:AP336" si="371">_xlfn.POISSON.DIST(5,K273,FALSE) * _xlfn.POISSON.DIST(3,L273,FALSE)</f>
        <v>6.9949921141720349E-6</v>
      </c>
      <c r="AQ273" s="18">
        <f t="shared" ref="AQ273:AQ336" si="372">_xlfn.POISSON.DIST(5,K273,FALSE) * _xlfn.POISSON.DIST(4,L273,FALSE)</f>
        <v>9.1349001017395187E-7</v>
      </c>
      <c r="AR273" s="18">
        <f t="shared" ref="AR273:AR336" si="373">_xlfn.POISSON.DIST(0,K273,FALSE) * _xlfn.POISSON.DIST(5,L273,FALSE)</f>
        <v>1.0060641489534417E-4</v>
      </c>
      <c r="AS273" s="18">
        <f t="shared" ref="AS273:AS336" si="374">_xlfn.POISSON.DIST(1,K273,FALSE) * _xlfn.POISSON.DIST(5,L273,FALSE)</f>
        <v>6.514466577303326E-5</v>
      </c>
      <c r="AT273" s="18">
        <f t="shared" ref="AT273:AT336" si="375">_xlfn.POISSON.DIST(2,K273,FALSE) * _xlfn.POISSON.DIST(5,L273,FALSE)</f>
        <v>2.1091236990677247E-5</v>
      </c>
      <c r="AU273" s="18">
        <f t="shared" ref="AU273:AU336" si="376">_xlfn.POISSON.DIST(3,K273,FALSE) * _xlfn.POISSON.DIST(5,L273,FALSE)</f>
        <v>4.5523325920677771E-6</v>
      </c>
      <c r="AV273" s="18">
        <f t="shared" ref="AV273:AV336" si="377">_xlfn.POISSON.DIST(4,K273,FALSE) * _xlfn.POISSON.DIST(5,L273,FALSE)</f>
        <v>7.3693160000393156E-7</v>
      </c>
      <c r="AW273" s="18">
        <f t="shared" ref="AW273:AW336" si="378">_xlfn.POISSON.DIST(6,K273,FALSE) * _xlfn.POISSON.DIST(6,L273,FALSE)</f>
        <v>8.9668026832439307E-10</v>
      </c>
      <c r="AX273" s="18">
        <f t="shared" ref="AX273:AX336" si="379">_xlfn.POISSON.DIST(6,K273,FALSE) * _xlfn.POISSON.DIST(0,L273,FALSE)</f>
        <v>3.1776841152482609E-5</v>
      </c>
      <c r="AY273" s="18">
        <f t="shared" ref="AY273:AY336" si="380">_xlfn.POISSON.DIST(6,K273,FALSE) * _xlfn.POISSON.DIST(1,L273,FALSE)</f>
        <v>1.6599204959139997E-5</v>
      </c>
      <c r="AZ273" s="18">
        <f t="shared" ref="AZ273:AZ336" si="381">_xlfn.POISSON.DIST(6,K273,FALSE) * _xlfn.POISSON.DIST(2,L273,FALSE)</f>
        <v>4.3354467480480096E-6</v>
      </c>
      <c r="BA273" s="18">
        <f t="shared" ref="BA273:BA336" si="382">_xlfn.POISSON.DIST(6,K273,FALSE) * _xlfn.POISSON.DIST(3,L273,FALSE)</f>
        <v>7.5489954896144594E-7</v>
      </c>
      <c r="BB273" s="18">
        <f t="shared" ref="BB273:BB336" si="383">_xlfn.POISSON.DIST(6,K273,FALSE) * _xlfn.POISSON.DIST(4,L273,FALSE)</f>
        <v>9.8583841897972883E-8</v>
      </c>
      <c r="BC273" s="18">
        <f t="shared" ref="BC273:BC336" si="384">_xlfn.POISSON.DIST(6,K273,FALSE) * _xlfn.POISSON.DIST(5,L273,FALSE)</f>
        <v>1.0299408864912037E-8</v>
      </c>
      <c r="BD273" s="18">
        <f t="shared" ref="BD273:BD336" si="385">_xlfn.POISSON.DIST(0,K273,FALSE) * _xlfn.POISSON.DIST(6,L273,FALSE)</f>
        <v>8.7589286226751699E-6</v>
      </c>
      <c r="BE273" s="18">
        <f t="shared" ref="BE273:BE336" si="386">_xlfn.POISSON.DIST(1,K273,FALSE) * _xlfn.POISSON.DIST(6,L273,FALSE)</f>
        <v>5.6715814617546263E-6</v>
      </c>
      <c r="BF273" s="18">
        <f t="shared" ref="BF273:BF336" si="387">_xlfn.POISSON.DIST(2,K273,FALSE) * _xlfn.POISSON.DIST(6,L273,FALSE)</f>
        <v>1.8362312140576777E-6</v>
      </c>
      <c r="BG273" s="18">
        <f t="shared" ref="BG273:BG336" si="388">_xlfn.POISSON.DIST(3,K273,FALSE) * _xlfn.POISSON.DIST(6,L273,FALSE)</f>
        <v>3.9633214524220918E-7</v>
      </c>
      <c r="BH273" s="18">
        <f t="shared" ref="BH273:BH336" si="389">_xlfn.POISSON.DIST(4,K273,FALSE) * _xlfn.POISSON.DIST(6,L273,FALSE)</f>
        <v>6.4158247671808797E-8</v>
      </c>
      <c r="BI273" s="18">
        <f t="shared" ref="BI273:BI336" si="390">_xlfn.POISSON.DIST(5,K273,FALSE) * _xlfn.POISSON.DIST(6,L273,FALSE)</f>
        <v>8.3087497064899282E-9</v>
      </c>
      <c r="BJ273" s="19">
        <f t="shared" ref="BJ273:BJ336" si="391">SUM(N273,Q273,T273,W273,X273,Y273,AD273,AE273,AF273,AG273,AM273,AN273,AO273,AP273,AQ273,AX273,AY273,AZ273,BA273,BB273,BC273)</f>
        <v>0.32773021379076533</v>
      </c>
      <c r="BK273" s="19">
        <f t="shared" ref="BK273:BK336" si="392">SUM(M273,P273,S273,V273,AC273,AL273,AY273)</f>
        <v>0.42462872041442573</v>
      </c>
      <c r="BL273" s="19">
        <f t="shared" ref="BL273:BL336" si="393">SUM(O273,R273,U273,AA273,AB273,AH273,AI273,AJ273,AK273,AR273,AS273,AT273,AU273,AV273,BD273,BE273,BF273,BG273,BH273,BI273)</f>
        <v>0.24027695075627978</v>
      </c>
      <c r="BM273" s="19">
        <f t="shared" ref="BM273:BM336" si="394">SUM(S273:BI273)</f>
        <v>0.11404256979733889</v>
      </c>
      <c r="BN273" s="19">
        <f t="shared" ref="BN273:BN336" si="395">SUM(M273:R273)</f>
        <v>0.88595070678316434</v>
      </c>
    </row>
    <row r="274" spans="1:66" x14ac:dyDescent="0.25">
      <c r="A274" t="s">
        <v>13</v>
      </c>
      <c r="B274" t="s">
        <v>54</v>
      </c>
      <c r="C274" t="s">
        <v>248</v>
      </c>
      <c r="D274" s="16">
        <v>44318</v>
      </c>
      <c r="E274" s="15">
        <f>VLOOKUP(A274,home!$A$2:$E$405,3,FALSE)</f>
        <v>1.6432748538011701</v>
      </c>
      <c r="F274" s="15">
        <f>VLOOKUP(B274,home!$B$2:$E$405,3,FALSE)</f>
        <v>0.74</v>
      </c>
      <c r="G274" s="15">
        <f>VLOOKUP(C274,away!$B$2:$E$405,4,FALSE)</f>
        <v>0.85</v>
      </c>
      <c r="H274" s="15">
        <f>VLOOKUP(A274,away!$A$2:$E$405,3,FALSE)</f>
        <v>1.45029239766082</v>
      </c>
      <c r="I274" s="15">
        <f>VLOOKUP(C274,away!$B$2:$E$405,3,FALSE)</f>
        <v>1.4</v>
      </c>
      <c r="J274" s="15">
        <f>VLOOKUP(B274,home!$B$2:$E$405,4,FALSE)</f>
        <v>1.46</v>
      </c>
      <c r="K274" s="17">
        <f t="shared" si="340"/>
        <v>1.033619883040936</v>
      </c>
      <c r="L274" s="17">
        <f t="shared" si="341"/>
        <v>2.9643976608187157</v>
      </c>
      <c r="M274" s="18">
        <f t="shared" si="342"/>
        <v>1.8351984854751605E-2</v>
      </c>
      <c r="N274" s="18">
        <f t="shared" si="343"/>
        <v>1.8968976439137381E-2</v>
      </c>
      <c r="O274" s="18">
        <f t="shared" si="344"/>
        <v>5.4402580974806145E-2</v>
      </c>
      <c r="P274" s="18">
        <f t="shared" si="345"/>
        <v>5.6231589384304177E-2</v>
      </c>
      <c r="Q274" s="18">
        <f t="shared" si="346"/>
        <v>9.8033556042137239E-3</v>
      </c>
      <c r="R274" s="18">
        <f t="shared" si="347"/>
        <v>8.063544189210807E-2</v>
      </c>
      <c r="S274" s="18">
        <f t="shared" si="348"/>
        <v>4.3074246051732989E-2</v>
      </c>
      <c r="T274" s="18">
        <f t="shared" si="349"/>
        <v>2.9061044421305211E-2</v>
      </c>
      <c r="U274" s="18">
        <f t="shared" si="350"/>
        <v>8.3346396017474941E-2</v>
      </c>
      <c r="V274" s="18">
        <f t="shared" si="351"/>
        <v>1.4664676668126228E-2</v>
      </c>
      <c r="W274" s="18">
        <f t="shared" si="352"/>
        <v>3.3776477576786985E-3</v>
      </c>
      <c r="X274" s="18">
        <f t="shared" si="353"/>
        <v>1.0012691111932315E-2</v>
      </c>
      <c r="Y274" s="18">
        <f t="shared" si="354"/>
        <v>1.4840799055356253E-2</v>
      </c>
      <c r="Z274" s="18">
        <f t="shared" si="355"/>
        <v>7.9678505108016218E-2</v>
      </c>
      <c r="AA274" s="18">
        <f t="shared" si="356"/>
        <v>8.2357287130624346E-2</v>
      </c>
      <c r="AB274" s="18">
        <f t="shared" si="357"/>
        <v>4.2563064745762359E-2</v>
      </c>
      <c r="AC274" s="18">
        <f t="shared" si="358"/>
        <v>2.8083409076122153E-3</v>
      </c>
      <c r="AD274" s="18">
        <f t="shared" si="359"/>
        <v>8.7280097006133396E-4</v>
      </c>
      <c r="AE274" s="18">
        <f t="shared" si="360"/>
        <v>2.5873291540101243E-3</v>
      </c>
      <c r="AF274" s="18">
        <f t="shared" si="361"/>
        <v>3.8349362459578402E-3</v>
      </c>
      <c r="AG274" s="18">
        <f t="shared" si="362"/>
        <v>3.7894253456354429E-3</v>
      </c>
      <c r="AH274" s="18">
        <f t="shared" si="363"/>
        <v>5.9049693539933848E-2</v>
      </c>
      <c r="AI274" s="18">
        <f t="shared" si="364"/>
        <v>6.1034937330349537E-2</v>
      </c>
      <c r="AJ274" s="18">
        <f t="shared" si="365"/>
        <v>3.1543462392403368E-2</v>
      </c>
      <c r="AK274" s="18">
        <f t="shared" si="366"/>
        <v>1.0867983302914047E-2</v>
      </c>
      <c r="AL274" s="18">
        <f t="shared" si="367"/>
        <v>3.4419704248416937E-4</v>
      </c>
      <c r="AM274" s="18">
        <f t="shared" si="368"/>
        <v>1.8042888731856232E-4</v>
      </c>
      <c r="AN274" s="18">
        <f t="shared" si="369"/>
        <v>5.3486297151126975E-4</v>
      </c>
      <c r="AO274" s="18">
        <f t="shared" si="370"/>
        <v>7.92773270803278E-4</v>
      </c>
      <c r="AP274" s="18">
        <f t="shared" si="371"/>
        <v>7.8336507650961316E-4</v>
      </c>
      <c r="AQ274" s="18">
        <f t="shared" si="372"/>
        <v>5.805514000930429E-4</v>
      </c>
      <c r="AR274" s="18">
        <f t="shared" si="373"/>
        <v>3.5009354680368386E-2</v>
      </c>
      <c r="AS274" s="18">
        <f t="shared" si="374"/>
        <v>3.6186365090061019E-2</v>
      </c>
      <c r="AT274" s="18">
        <f t="shared" si="375"/>
        <v>1.8701473226032737E-2</v>
      </c>
      <c r="AU274" s="18">
        <f t="shared" si="376"/>
        <v>6.4434048561950522E-3</v>
      </c>
      <c r="AV274" s="18">
        <f t="shared" si="377"/>
        <v>1.665007843461432E-3</v>
      </c>
      <c r="AW274" s="18">
        <f t="shared" si="378"/>
        <v>2.9295569863796664E-5</v>
      </c>
      <c r="AX274" s="18">
        <f t="shared" si="379"/>
        <v>3.108248090123642E-5</v>
      </c>
      <c r="AY274" s="18">
        <f t="shared" si="380"/>
        <v>9.2140833676067642E-5</v>
      </c>
      <c r="AZ274" s="18">
        <f t="shared" si="381"/>
        <v>1.3657103590761067E-4</v>
      </c>
      <c r="BA274" s="18">
        <f t="shared" si="382"/>
        <v>1.3495028646003663E-4</v>
      </c>
      <c r="BB274" s="18">
        <f t="shared" si="383"/>
        <v>1.0001157837723706E-4</v>
      </c>
      <c r="BC274" s="18">
        <f t="shared" si="384"/>
        <v>5.9294817799253838E-5</v>
      </c>
      <c r="BD274" s="18">
        <f t="shared" si="385"/>
        <v>1.7296941520209462E-2</v>
      </c>
      <c r="BE274" s="18">
        <f t="shared" si="386"/>
        <v>1.7878462671084814E-2</v>
      </c>
      <c r="BF274" s="18">
        <f t="shared" si="387"/>
        <v>9.2397672475192129E-3</v>
      </c>
      <c r="BG274" s="18">
        <f t="shared" si="388"/>
        <v>3.1834690472354269E-3</v>
      </c>
      <c r="BH274" s="18">
        <f t="shared" si="389"/>
        <v>8.2262422606698034E-4</v>
      </c>
      <c r="BI274" s="18">
        <f t="shared" si="390"/>
        <v>1.7005615126679859E-4</v>
      </c>
      <c r="BJ274" s="19">
        <f t="shared" si="391"/>
        <v>0.10057503874464552</v>
      </c>
      <c r="BK274" s="19">
        <f t="shared" si="392"/>
        <v>0.13556717574268748</v>
      </c>
      <c r="BL274" s="19">
        <f t="shared" si="393"/>
        <v>0.65239777388587794</v>
      </c>
      <c r="BM274" s="19">
        <f t="shared" si="394"/>
        <v>0.72976171906809373</v>
      </c>
      <c r="BN274" s="19">
        <f t="shared" si="395"/>
        <v>0.23839392914932112</v>
      </c>
    </row>
    <row r="275" spans="1:66" x14ac:dyDescent="0.25">
      <c r="A275" t="s">
        <v>16</v>
      </c>
      <c r="B275" t="s">
        <v>65</v>
      </c>
      <c r="C275" t="s">
        <v>322</v>
      </c>
      <c r="D275" s="16">
        <v>44318</v>
      </c>
      <c r="E275" s="15">
        <f>VLOOKUP(A275,home!$A$2:$E$405,3,FALSE)</f>
        <v>1.6198830409356699</v>
      </c>
      <c r="F275" s="15">
        <f>VLOOKUP(B275,home!$B$2:$E$405,3,FALSE)</f>
        <v>1.1000000000000001</v>
      </c>
      <c r="G275" s="15">
        <f>VLOOKUP(C275,away!$B$2:$E$405,4,FALSE)</f>
        <v>0.82</v>
      </c>
      <c r="H275" s="15">
        <f>VLOOKUP(A275,away!$A$2:$E$405,3,FALSE)</f>
        <v>1.31578947368421</v>
      </c>
      <c r="I275" s="15">
        <f>VLOOKUP(C275,away!$B$2:$E$405,3,FALSE)</f>
        <v>1.17</v>
      </c>
      <c r="J275" s="15">
        <f>VLOOKUP(B275,home!$B$2:$E$405,4,FALSE)</f>
        <v>0.93</v>
      </c>
      <c r="K275" s="17">
        <f t="shared" si="340"/>
        <v>1.4611345029239744</v>
      </c>
      <c r="L275" s="17">
        <f t="shared" si="341"/>
        <v>1.431710526315789</v>
      </c>
      <c r="M275" s="18">
        <f t="shared" si="342"/>
        <v>5.541832137066665E-2</v>
      </c>
      <c r="N275" s="18">
        <f t="shared" si="343"/>
        <v>8.0973621448810082E-2</v>
      </c>
      <c r="O275" s="18">
        <f t="shared" si="344"/>
        <v>7.93429940571347E-2</v>
      </c>
      <c r="P275" s="18">
        <f t="shared" si="345"/>
        <v>0.11593078618217136</v>
      </c>
      <c r="Q275" s="18">
        <f t="shared" si="346"/>
        <v>5.9156676062780612E-2</v>
      </c>
      <c r="R275" s="18">
        <f t="shared" si="347"/>
        <v>5.6798099890505424E-2</v>
      </c>
      <c r="S275" s="18">
        <f t="shared" si="348"/>
        <v>6.0629530326816276E-2</v>
      </c>
      <c r="T275" s="18">
        <f t="shared" si="349"/>
        <v>8.4695235820936271E-2</v>
      </c>
      <c r="U275" s="18">
        <f t="shared" si="350"/>
        <v>8.2989663450539888E-2</v>
      </c>
      <c r="V275" s="18">
        <f t="shared" si="351"/>
        <v>1.4092469667870167E-2</v>
      </c>
      <c r="W275" s="18">
        <f t="shared" si="352"/>
        <v>2.8811953491208495E-2</v>
      </c>
      <c r="X275" s="18">
        <f t="shared" si="353"/>
        <v>4.1250377097084151E-2</v>
      </c>
      <c r="Y275" s="18">
        <f t="shared" si="354"/>
        <v>2.9529299552195562E-2</v>
      </c>
      <c r="Z275" s="18">
        <f t="shared" si="355"/>
        <v>2.710614582932409E-2</v>
      </c>
      <c r="AA275" s="18">
        <f t="shared" si="356"/>
        <v>3.9605724912514219E-2</v>
      </c>
      <c r="AB275" s="18">
        <f t="shared" si="357"/>
        <v>2.893464559149507E-2</v>
      </c>
      <c r="AC275" s="18">
        <f t="shared" si="358"/>
        <v>1.8425213984257264E-3</v>
      </c>
      <c r="AD275" s="18">
        <f t="shared" si="359"/>
        <v>1.0524534835661402E-2</v>
      </c>
      <c r="AE275" s="18">
        <f t="shared" si="360"/>
        <v>1.5068087308793643E-2</v>
      </c>
      <c r="AF275" s="18">
        <f t="shared" si="361"/>
        <v>1.0786569605722605E-2</v>
      </c>
      <c r="AG275" s="18">
        <f t="shared" si="362"/>
        <v>5.1477484157836676E-3</v>
      </c>
      <c r="AH275" s="18">
        <f t="shared" si="363"/>
        <v>9.7020385779235333E-3</v>
      </c>
      <c r="AI275" s="18">
        <f t="shared" si="364"/>
        <v>1.4175983314903525E-2</v>
      </c>
      <c r="AJ275" s="18">
        <f t="shared" si="365"/>
        <v>1.035650916714006E-2</v>
      </c>
      <c r="AK275" s="18">
        <f t="shared" si="366"/>
        <v>5.0440842913189237E-3</v>
      </c>
      <c r="AL275" s="18">
        <f t="shared" si="367"/>
        <v>1.5417641602549916E-4</v>
      </c>
      <c r="AM275" s="18">
        <f t="shared" si="368"/>
        <v>3.075552195122034E-3</v>
      </c>
      <c r="AN275" s="18">
        <f t="shared" si="369"/>
        <v>4.4033004519898481E-3</v>
      </c>
      <c r="AO275" s="18">
        <f t="shared" si="370"/>
        <v>3.1521258038224686E-3</v>
      </c>
      <c r="AP275" s="18">
        <f t="shared" si="371"/>
        <v>1.5043105645347486E-3</v>
      </c>
      <c r="AQ275" s="18">
        <f t="shared" si="372"/>
        <v>5.3843431752311182E-4</v>
      </c>
      <c r="AR275" s="18">
        <f t="shared" si="373"/>
        <v>2.7781021517469936E-3</v>
      </c>
      <c r="AS275" s="18">
        <f t="shared" si="374"/>
        <v>4.0591809065648674E-3</v>
      </c>
      <c r="AT275" s="18">
        <f t="shared" si="375"/>
        <v>2.9655046380960733E-3</v>
      </c>
      <c r="AU275" s="18">
        <f t="shared" si="376"/>
        <v>1.4443337151010816E-3</v>
      </c>
      <c r="AV275" s="18">
        <f t="shared" si="377"/>
        <v>5.2759145621763918E-4</v>
      </c>
      <c r="AW275" s="18">
        <f t="shared" si="378"/>
        <v>8.9590272868207048E-6</v>
      </c>
      <c r="AX275" s="18">
        <f t="shared" si="379"/>
        <v>7.4896590463939517E-4</v>
      </c>
      <c r="AY275" s="18">
        <f t="shared" si="380"/>
        <v>1.0723023695238495E-3</v>
      </c>
      <c r="AZ275" s="18">
        <f t="shared" si="381"/>
        <v>7.6761329492032915E-4</v>
      </c>
      <c r="BA275" s="18">
        <f t="shared" si="382"/>
        <v>3.6633334482579383E-4</v>
      </c>
      <c r="BB275" s="18">
        <f t="shared" si="383"/>
        <v>1.311208264818902E-4</v>
      </c>
      <c r="BC275" s="18">
        <f t="shared" si="384"/>
        <v>3.7545413498669591E-5</v>
      </c>
      <c r="BD275" s="18">
        <f t="shared" si="385"/>
        <v>6.6290634897278643E-4</v>
      </c>
      <c r="BE275" s="18">
        <f t="shared" si="386"/>
        <v>9.6859533869149894E-4</v>
      </c>
      <c r="BF275" s="18">
        <f t="shared" si="387"/>
        <v>7.0762403436674113E-4</v>
      </c>
      <c r="BG275" s="18">
        <f t="shared" si="388"/>
        <v>3.4464463057050175E-4</v>
      </c>
      <c r="BH275" s="18">
        <f t="shared" si="389"/>
        <v>1.2589304024351175E-4</v>
      </c>
      <c r="BI275" s="18">
        <f t="shared" si="390"/>
        <v>3.6789332955558282E-5</v>
      </c>
      <c r="BJ275" s="19">
        <f t="shared" si="391"/>
        <v>0.38174170812585861</v>
      </c>
      <c r="BK275" s="19">
        <f t="shared" si="392"/>
        <v>0.24914010773149953</v>
      </c>
      <c r="BL275" s="19">
        <f t="shared" si="393"/>
        <v>0.34157090884700253</v>
      </c>
      <c r="BM275" s="19">
        <f t="shared" si="394"/>
        <v>0.55087502817937917</v>
      </c>
      <c r="BN275" s="19">
        <f t="shared" si="395"/>
        <v>0.44762049901206885</v>
      </c>
    </row>
    <row r="276" spans="1:66" x14ac:dyDescent="0.25">
      <c r="A276" t="s">
        <v>16</v>
      </c>
      <c r="B276" t="s">
        <v>68</v>
      </c>
      <c r="C276" t="s">
        <v>257</v>
      </c>
      <c r="D276" s="16">
        <v>44318</v>
      </c>
      <c r="E276" s="15">
        <f>VLOOKUP(A276,home!$A$2:$E$405,3,FALSE)</f>
        <v>1.6198830409356699</v>
      </c>
      <c r="F276" s="15">
        <f>VLOOKUP(B276,home!$B$2:$E$405,3,FALSE)</f>
        <v>0.89</v>
      </c>
      <c r="G276" s="15">
        <f>VLOOKUP(C276,away!$B$2:$E$405,4,FALSE)</f>
        <v>1.51</v>
      </c>
      <c r="H276" s="15">
        <f>VLOOKUP(A276,away!$A$2:$E$405,3,FALSE)</f>
        <v>1.31578947368421</v>
      </c>
      <c r="I276" s="15">
        <f>VLOOKUP(C276,away!$B$2:$E$405,3,FALSE)</f>
        <v>0.41</v>
      </c>
      <c r="J276" s="15">
        <f>VLOOKUP(B276,home!$B$2:$E$405,4,FALSE)</f>
        <v>1.44</v>
      </c>
      <c r="K276" s="17">
        <f t="shared" si="340"/>
        <v>2.176960818713447</v>
      </c>
      <c r="L276" s="17">
        <f t="shared" si="341"/>
        <v>0.77684210526315745</v>
      </c>
      <c r="M276" s="18">
        <f t="shared" si="342"/>
        <v>5.214104002089158E-2</v>
      </c>
      <c r="N276" s="18">
        <f t="shared" si="343"/>
        <v>0.11350900117245073</v>
      </c>
      <c r="O276" s="18">
        <f t="shared" si="344"/>
        <v>4.0505355300439964E-2</v>
      </c>
      <c r="P276" s="18">
        <f t="shared" si="345"/>
        <v>8.8178571437124834E-2</v>
      </c>
      <c r="Q276" s="18">
        <f t="shared" si="346"/>
        <v>0.12355232406186201</v>
      </c>
      <c r="R276" s="18">
        <f t="shared" si="347"/>
        <v>1.5733132743012985E-2</v>
      </c>
      <c r="S276" s="18">
        <f t="shared" si="348"/>
        <v>3.7280904147561598E-2</v>
      </c>
      <c r="T276" s="18">
        <f t="shared" si="349"/>
        <v>9.5980647534372757E-2</v>
      </c>
      <c r="U276" s="18">
        <f t="shared" si="350"/>
        <v>3.4250413537156889E-2</v>
      </c>
      <c r="V276" s="18">
        <f t="shared" si="351"/>
        <v>7.0053089941759621E-3</v>
      </c>
      <c r="W276" s="18">
        <f t="shared" si="352"/>
        <v>8.9656189514553425E-2</v>
      </c>
      <c r="X276" s="18">
        <f t="shared" si="353"/>
        <v>6.9648703012358315E-2</v>
      </c>
      <c r="Y276" s="18">
        <f t="shared" si="354"/>
        <v>2.7053022538484416E-2</v>
      </c>
      <c r="Z276" s="18">
        <f t="shared" si="355"/>
        <v>4.0740533208223082E-3</v>
      </c>
      <c r="AA276" s="18">
        <f t="shared" si="356"/>
        <v>8.8690544527795685E-3</v>
      </c>
      <c r="AB276" s="18">
        <f t="shared" si="357"/>
        <v>9.6537920213685784E-3</v>
      </c>
      <c r="AC276" s="18">
        <f t="shared" si="358"/>
        <v>7.4044138184452973E-4</v>
      </c>
      <c r="AD276" s="18">
        <f t="shared" si="359"/>
        <v>4.8794502932082547E-2</v>
      </c>
      <c r="AE276" s="18">
        <f t="shared" si="360"/>
        <v>3.7905624383028316E-2</v>
      </c>
      <c r="AF276" s="18">
        <f t="shared" si="361"/>
        <v>1.4723342523513094E-2</v>
      </c>
      <c r="AG276" s="18">
        <f t="shared" si="362"/>
        <v>3.8125708008254944E-3</v>
      </c>
      <c r="AH276" s="18">
        <f t="shared" si="363"/>
        <v>7.9122403967548977E-4</v>
      </c>
      <c r="AI276" s="18">
        <f t="shared" si="364"/>
        <v>1.7224637331977152E-3</v>
      </c>
      <c r="AJ276" s="18">
        <f t="shared" si="365"/>
        <v>1.8748680294131596E-3</v>
      </c>
      <c r="AK276" s="18">
        <f t="shared" si="366"/>
        <v>1.3605047467636466E-3</v>
      </c>
      <c r="AL276" s="18">
        <f t="shared" si="367"/>
        <v>5.0088040635799242E-5</v>
      </c>
      <c r="AM276" s="18">
        <f t="shared" si="368"/>
        <v>2.1244744210348422E-2</v>
      </c>
      <c r="AN276" s="18">
        <f t="shared" si="369"/>
        <v>1.6503811818144344E-2</v>
      </c>
      <c r="AO276" s="18">
        <f t="shared" si="370"/>
        <v>6.4104279588371145E-3</v>
      </c>
      <c r="AP276" s="18">
        <f t="shared" si="371"/>
        <v>1.65996345039361E-3</v>
      </c>
      <c r="AQ276" s="18">
        <f t="shared" si="372"/>
        <v>3.223823753659167E-4</v>
      </c>
      <c r="AR276" s="18">
        <f t="shared" si="373"/>
        <v>1.2293122974326551E-4</v>
      </c>
      <c r="AS276" s="18">
        <f t="shared" si="374"/>
        <v>2.6761647054735014E-4</v>
      </c>
      <c r="AT276" s="18">
        <f t="shared" si="375"/>
        <v>2.9129528541198128E-4</v>
      </c>
      <c r="AU276" s="18">
        <f t="shared" si="376"/>
        <v>2.1137947433927804E-4</v>
      </c>
      <c r="AV276" s="18">
        <f t="shared" si="377"/>
        <v>1.150412083792132E-4</v>
      </c>
      <c r="AW276" s="18">
        <f t="shared" si="378"/>
        <v>2.3529619894530185E-6</v>
      </c>
      <c r="AX276" s="18">
        <f t="shared" si="379"/>
        <v>7.708162624919644E-3</v>
      </c>
      <c r="AY276" s="18">
        <f t="shared" si="380"/>
        <v>5.9880252812533627E-3</v>
      </c>
      <c r="AZ276" s="18">
        <f t="shared" si="381"/>
        <v>2.3258750829289361E-3</v>
      </c>
      <c r="BA276" s="18">
        <f t="shared" si="382"/>
        <v>6.0227923200054524E-4</v>
      </c>
      <c r="BB276" s="18">
        <f t="shared" si="383"/>
        <v>1.1696896663589529E-4</v>
      </c>
      <c r="BC276" s="18">
        <f t="shared" si="384"/>
        <v>1.8173283658376986E-5</v>
      </c>
      <c r="BD276" s="18">
        <f t="shared" si="385"/>
        <v>1.5916359219391207E-5</v>
      </c>
      <c r="BE276" s="18">
        <f t="shared" si="386"/>
        <v>3.4649290397183202E-5</v>
      </c>
      <c r="BF276" s="18">
        <f t="shared" si="387"/>
        <v>3.7715073795445964E-5</v>
      </c>
      <c r="BG276" s="18">
        <f t="shared" si="388"/>
        <v>2.7368079309190711E-5</v>
      </c>
      <c r="BH276" s="18">
        <f t="shared" si="389"/>
        <v>1.489480908488759E-5</v>
      </c>
      <c r="BI276" s="18">
        <f t="shared" si="390"/>
        <v>6.4850831560034756E-6</v>
      </c>
      <c r="BJ276" s="19">
        <f t="shared" si="391"/>
        <v>0.68753674275801735</v>
      </c>
      <c r="BK276" s="19">
        <f t="shared" si="392"/>
        <v>0.19138437930348767</v>
      </c>
      <c r="BL276" s="19">
        <f t="shared" si="393"/>
        <v>0.1159061009671912</v>
      </c>
      <c r="BM276" s="19">
        <f t="shared" si="394"/>
        <v>0.55929617929447251</v>
      </c>
      <c r="BN276" s="19">
        <f t="shared" si="395"/>
        <v>0.43361942473578208</v>
      </c>
    </row>
    <row r="277" spans="1:66" x14ac:dyDescent="0.25">
      <c r="A277" t="s">
        <v>80</v>
      </c>
      <c r="B277" t="s">
        <v>98</v>
      </c>
      <c r="C277" t="s">
        <v>90</v>
      </c>
      <c r="D277" s="16">
        <v>44318</v>
      </c>
      <c r="E277" s="15">
        <f>VLOOKUP(A277,home!$A$2:$E$405,3,FALSE)</f>
        <v>1.1858974358974399</v>
      </c>
      <c r="F277" s="15">
        <f>VLOOKUP(B277,home!$B$2:$E$405,3,FALSE)</f>
        <v>1.04</v>
      </c>
      <c r="G277" s="15">
        <f>VLOOKUP(C277,away!$B$2:$E$405,4,FALSE)</f>
        <v>0.91</v>
      </c>
      <c r="H277" s="15">
        <f>VLOOKUP(A277,away!$A$2:$E$405,3,FALSE)</f>
        <v>1.0128205128205101</v>
      </c>
      <c r="I277" s="15">
        <f>VLOOKUP(C277,away!$B$2:$E$405,3,FALSE)</f>
        <v>1.26</v>
      </c>
      <c r="J277" s="15">
        <f>VLOOKUP(B277,home!$B$2:$E$405,4,FALSE)</f>
        <v>0.46</v>
      </c>
      <c r="K277" s="17">
        <f t="shared" si="340"/>
        <v>1.1223333333333372</v>
      </c>
      <c r="L277" s="17">
        <f t="shared" si="341"/>
        <v>0.58703076923076769</v>
      </c>
      <c r="M277" s="18">
        <f t="shared" si="342"/>
        <v>0.18098084128658859</v>
      </c>
      <c r="N277" s="18">
        <f t="shared" si="343"/>
        <v>0.20312083087064864</v>
      </c>
      <c r="O277" s="18">
        <f t="shared" si="344"/>
        <v>0.10624132247649756</v>
      </c>
      <c r="P277" s="18">
        <f t="shared" si="345"/>
        <v>0.11923817759278951</v>
      </c>
      <c r="Q277" s="18">
        <f t="shared" si="346"/>
        <v>0.11398463959024607</v>
      </c>
      <c r="R277" s="18">
        <f t="shared" si="347"/>
        <v>3.1183462628736208E-2</v>
      </c>
      <c r="S277" s="18">
        <f t="shared" si="348"/>
        <v>1.9639845431394853E-2</v>
      </c>
      <c r="T277" s="18">
        <f t="shared" si="349"/>
        <v>6.6912490659153959E-2</v>
      </c>
      <c r="U277" s="18">
        <f t="shared" si="350"/>
        <v>3.4998239556985063E-2</v>
      </c>
      <c r="V277" s="18">
        <f t="shared" si="351"/>
        <v>1.437733139041223E-3</v>
      </c>
      <c r="W277" s="18">
        <f t="shared" si="352"/>
        <v>4.2642920166706656E-2</v>
      </c>
      <c r="X277" s="18">
        <f t="shared" si="353"/>
        <v>2.5032706227708021E-2</v>
      </c>
      <c r="Y277" s="18">
        <f t="shared" si="354"/>
        <v>7.3474843963896343E-3</v>
      </c>
      <c r="Z277" s="18">
        <f t="shared" si="355"/>
        <v>6.1018840180753035E-3</v>
      </c>
      <c r="AA277" s="18">
        <f t="shared" si="356"/>
        <v>6.8483478296198731E-3</v>
      </c>
      <c r="AB277" s="18">
        <f t="shared" si="357"/>
        <v>3.8430645237216995E-3</v>
      </c>
      <c r="AC277" s="18">
        <f t="shared" si="358"/>
        <v>5.9202633737818977E-5</v>
      </c>
      <c r="AD277" s="18">
        <f t="shared" si="359"/>
        <v>1.1964892683441813E-2</v>
      </c>
      <c r="AE277" s="18">
        <f t="shared" si="360"/>
        <v>7.0237601557244303E-3</v>
      </c>
      <c r="AF277" s="18">
        <f t="shared" si="361"/>
        <v>2.0615816635536645E-3</v>
      </c>
      <c r="AG277" s="18">
        <f t="shared" si="362"/>
        <v>4.0340395659598443E-4</v>
      </c>
      <c r="AH277" s="18">
        <f t="shared" si="363"/>
        <v>8.9549841722191804E-4</v>
      </c>
      <c r="AI277" s="18">
        <f t="shared" si="364"/>
        <v>1.005047723595403E-3</v>
      </c>
      <c r="AJ277" s="18">
        <f t="shared" si="365"/>
        <v>5.639992808909556E-4</v>
      </c>
      <c r="AK277" s="18">
        <f t="shared" si="366"/>
        <v>2.1099839763998382E-4</v>
      </c>
      <c r="AL277" s="18">
        <f t="shared" si="367"/>
        <v>1.5602124745154558E-6</v>
      </c>
      <c r="AM277" s="18">
        <f t="shared" si="368"/>
        <v>2.6857195776765807E-3</v>
      </c>
      <c r="AN277" s="18">
        <f t="shared" si="369"/>
        <v>1.5766000296216155E-3</v>
      </c>
      <c r="AO277" s="18">
        <f t="shared" si="370"/>
        <v>4.627563640790141E-4</v>
      </c>
      <c r="AP277" s="18">
        <f t="shared" si="371"/>
        <v>9.0550741457245596E-5</v>
      </c>
      <c r="AQ277" s="18">
        <f t="shared" si="372"/>
        <v>1.3289017853015809E-5</v>
      </c>
      <c r="AR277" s="18">
        <f t="shared" si="373"/>
        <v>1.0513702494134355E-4</v>
      </c>
      <c r="AS277" s="18">
        <f t="shared" si="374"/>
        <v>1.1799878765916833E-4</v>
      </c>
      <c r="AT277" s="18">
        <f t="shared" si="375"/>
        <v>6.6216986341403536E-5</v>
      </c>
      <c r="AU277" s="18">
        <f t="shared" si="376"/>
        <v>2.4772510334611832E-5</v>
      </c>
      <c r="AV277" s="18">
        <f t="shared" si="377"/>
        <v>6.9507535247198577E-6</v>
      </c>
      <c r="AW277" s="18">
        <f t="shared" si="378"/>
        <v>2.8553803877837662E-8</v>
      </c>
      <c r="AX277" s="18">
        <f t="shared" si="379"/>
        <v>5.0237876766872649E-4</v>
      </c>
      <c r="AY277" s="18">
        <f t="shared" si="380"/>
        <v>2.9491179442977757E-4</v>
      </c>
      <c r="AZ277" s="18">
        <f t="shared" si="381"/>
        <v>8.6561148769669191E-5</v>
      </c>
      <c r="BA277" s="18">
        <f t="shared" si="382"/>
        <v>1.6938019249252606E-5</v>
      </c>
      <c r="BB277" s="18">
        <f t="shared" si="383"/>
        <v>2.485784617283576E-6</v>
      </c>
      <c r="BC277" s="18">
        <f t="shared" si="384"/>
        <v>2.9184641120519761E-7</v>
      </c>
      <c r="BD277" s="18">
        <f t="shared" si="385"/>
        <v>1.0286444770991878E-5</v>
      </c>
      <c r="BE277" s="18">
        <f t="shared" si="386"/>
        <v>1.1544819847976593E-5</v>
      </c>
      <c r="BF277" s="18">
        <f t="shared" si="387"/>
        <v>6.4785680713562214E-6</v>
      </c>
      <c r="BG277" s="18">
        <f t="shared" si="388"/>
        <v>2.4237042995840527E-6</v>
      </c>
      <c r="BH277" s="18">
        <f t="shared" si="389"/>
        <v>6.8005103139162757E-7</v>
      </c>
      <c r="BI277" s="18">
        <f t="shared" si="390"/>
        <v>1.5264878817970784E-7</v>
      </c>
      <c r="BJ277" s="19">
        <f t="shared" si="391"/>
        <v>0.48622719346200227</v>
      </c>
      <c r="BK277" s="19">
        <f t="shared" si="392"/>
        <v>0.32165227209045621</v>
      </c>
      <c r="BL277" s="19">
        <f t="shared" si="393"/>
        <v>0.18614262313451943</v>
      </c>
      <c r="BM277" s="19">
        <f t="shared" si="394"/>
        <v>0.24507981501892087</v>
      </c>
      <c r="BN277" s="19">
        <f t="shared" si="395"/>
        <v>0.75474927444550655</v>
      </c>
    </row>
    <row r="278" spans="1:66" x14ac:dyDescent="0.25">
      <c r="A278" t="s">
        <v>99</v>
      </c>
      <c r="B278" t="s">
        <v>103</v>
      </c>
      <c r="C278" t="s">
        <v>395</v>
      </c>
      <c r="D278" s="16">
        <v>44318</v>
      </c>
      <c r="E278" s="15">
        <f>VLOOKUP(A278,home!$A$2:$E$405,3,FALSE)</f>
        <v>1.34265734265734</v>
      </c>
      <c r="F278" s="15">
        <f>VLOOKUP(B278,home!$B$2:$E$405,3,FALSE)</f>
        <v>0.92</v>
      </c>
      <c r="G278" s="15">
        <f>VLOOKUP(C278,away!$B$2:$E$405,4,FALSE)</f>
        <v>0.34</v>
      </c>
      <c r="H278" s="15">
        <f>VLOOKUP(A278,away!$A$2:$E$405,3,FALSE)</f>
        <v>1.29370629370629</v>
      </c>
      <c r="I278" s="15">
        <f>VLOOKUP(C278,away!$B$2:$E$405,3,FALSE)</f>
        <v>1.08</v>
      </c>
      <c r="J278" s="15">
        <f>VLOOKUP(B278,home!$B$2:$E$405,4,FALSE)</f>
        <v>1.01</v>
      </c>
      <c r="K278" s="17">
        <f t="shared" si="340"/>
        <v>0.41998321678321604</v>
      </c>
      <c r="L278" s="17">
        <f t="shared" si="341"/>
        <v>1.4111748251748211</v>
      </c>
      <c r="M278" s="18">
        <f t="shared" si="342"/>
        <v>0.16022790965374614</v>
      </c>
      <c r="N278" s="18">
        <f t="shared" si="343"/>
        <v>6.7293032914830825E-2</v>
      </c>
      <c r="O278" s="18">
        <f t="shared" si="344"/>
        <v>0.22610959239375225</v>
      </c>
      <c r="P278" s="18">
        <f t="shared" si="345"/>
        <v>9.4962233959069872E-2</v>
      </c>
      <c r="Q278" s="18">
        <f t="shared" si="346"/>
        <v>1.413097221533474E-2</v>
      </c>
      <c r="R278" s="18">
        <f t="shared" si="347"/>
        <v>0.15954008225830171</v>
      </c>
      <c r="S278" s="18">
        <f t="shared" si="348"/>
        <v>1.407031068742131E-2</v>
      </c>
      <c r="T278" s="18">
        <f t="shared" si="349"/>
        <v>1.9941272245525259E-2</v>
      </c>
      <c r="U278" s="18">
        <f t="shared" si="350"/>
        <v>6.7004156952700455E-2</v>
      </c>
      <c r="V278" s="18">
        <f t="shared" si="351"/>
        <v>9.2656082358846879E-4</v>
      </c>
      <c r="W278" s="18">
        <f t="shared" si="352"/>
        <v>1.9782570557568451E-3</v>
      </c>
      <c r="X278" s="18">
        <f t="shared" si="353"/>
        <v>2.791666554808522E-3</v>
      </c>
      <c r="Y278" s="18">
        <f t="shared" si="354"/>
        <v>1.969764781214156E-3</v>
      </c>
      <c r="Z278" s="18">
        <f t="shared" si="355"/>
        <v>7.5046315896411836E-2</v>
      </c>
      <c r="AA278" s="18">
        <f t="shared" si="356"/>
        <v>3.1518193157904446E-2</v>
      </c>
      <c r="AB278" s="18">
        <f t="shared" si="357"/>
        <v>6.6185560748257283E-3</v>
      </c>
      <c r="AC278" s="18">
        <f t="shared" si="358"/>
        <v>3.4321535296605015E-5</v>
      </c>
      <c r="AD278" s="18">
        <f t="shared" si="359"/>
        <v>2.0770869047521333E-4</v>
      </c>
      <c r="AE278" s="18">
        <f t="shared" si="360"/>
        <v>2.9311327496865018E-4</v>
      </c>
      <c r="AF278" s="18">
        <f t="shared" si="361"/>
        <v>2.0681703728015215E-4</v>
      </c>
      <c r="AG278" s="18">
        <f t="shared" si="362"/>
        <v>9.7284998808997721E-5</v>
      </c>
      <c r="AH278" s="18">
        <f t="shared" si="363"/>
        <v>2.6475867928783346E-2</v>
      </c>
      <c r="AI278" s="18">
        <f t="shared" si="364"/>
        <v>1.1119420179858014E-2</v>
      </c>
      <c r="AJ278" s="18">
        <f t="shared" si="365"/>
        <v>2.3349849279504873E-3</v>
      </c>
      <c r="AK278" s="18">
        <f t="shared" si="366"/>
        <v>3.2688482706032398E-4</v>
      </c>
      <c r="AL278" s="18">
        <f t="shared" si="367"/>
        <v>8.1365341948576731E-7</v>
      </c>
      <c r="AM278" s="18">
        <f t="shared" si="368"/>
        <v>1.744683279592189E-5</v>
      </c>
      <c r="AN278" s="18">
        <f t="shared" si="369"/>
        <v>2.4620531220639408E-5</v>
      </c>
      <c r="AO278" s="18">
        <f t="shared" si="370"/>
        <v>1.7371936920498524E-5</v>
      </c>
      <c r="AP278" s="18">
        <f t="shared" si="371"/>
        <v>8.171613348910842E-6</v>
      </c>
      <c r="AQ278" s="18">
        <f t="shared" si="372"/>
        <v>2.8828937597613732E-6</v>
      </c>
      <c r="AR278" s="18">
        <f t="shared" si="373"/>
        <v>7.4724156591504942E-3</v>
      </c>
      <c r="AS278" s="18">
        <f t="shared" si="374"/>
        <v>3.1382891656713003E-3</v>
      </c>
      <c r="AT278" s="18">
        <f t="shared" si="375"/>
        <v>6.5901438949727393E-4</v>
      </c>
      <c r="AU278" s="18">
        <f t="shared" si="376"/>
        <v>9.2258327735830807E-5</v>
      </c>
      <c r="AV278" s="18">
        <f t="shared" si="377"/>
        <v>9.6867373143836013E-6</v>
      </c>
      <c r="AW278" s="18">
        <f t="shared" si="378"/>
        <v>1.3395215628541218E-8</v>
      </c>
      <c r="AX278" s="18">
        <f t="shared" si="379"/>
        <v>1.2212294933850311E-6</v>
      </c>
      <c r="AY278" s="18">
        <f t="shared" si="380"/>
        <v>1.7233683168259566E-6</v>
      </c>
      <c r="AZ278" s="18">
        <f t="shared" si="381"/>
        <v>1.2159869916043476E-6</v>
      </c>
      <c r="BA278" s="18">
        <f t="shared" si="382"/>
        <v>5.7199007676404065E-7</v>
      </c>
      <c r="BB278" s="18">
        <f t="shared" si="383"/>
        <v>2.0179449914480695E-7</v>
      </c>
      <c r="BC278" s="18">
        <f t="shared" si="384"/>
        <v>5.6953463410382671E-8</v>
      </c>
      <c r="BD278" s="18">
        <f t="shared" si="385"/>
        <v>1.757480810239215E-3</v>
      </c>
      <c r="BE278" s="18">
        <f t="shared" si="386"/>
        <v>7.381124441190385E-4</v>
      </c>
      <c r="BF278" s="18">
        <f t="shared" si="387"/>
        <v>1.5499741931441775E-4</v>
      </c>
      <c r="BG278" s="18">
        <f t="shared" si="388"/>
        <v>2.1698771585588724E-5</v>
      </c>
      <c r="BH278" s="18">
        <f t="shared" si="389"/>
        <v>2.2782799726899482E-6</v>
      </c>
      <c r="BI278" s="18">
        <f t="shared" si="390"/>
        <v>1.9136787033262044E-7</v>
      </c>
      <c r="BJ278" s="19">
        <f t="shared" si="391"/>
        <v>0.10898537489989021</v>
      </c>
      <c r="BK278" s="19">
        <f t="shared" si="392"/>
        <v>0.27022387368085871</v>
      </c>
      <c r="BL278" s="19">
        <f t="shared" si="393"/>
        <v>0.54509416207360728</v>
      </c>
      <c r="BM278" s="19">
        <f t="shared" si="394"/>
        <v>0.27708419318263133</v>
      </c>
      <c r="BN278" s="19">
        <f t="shared" si="395"/>
        <v>0.72226382339503559</v>
      </c>
    </row>
    <row r="279" spans="1:66" x14ac:dyDescent="0.25">
      <c r="A279" t="s">
        <v>154</v>
      </c>
      <c r="B279" t="s">
        <v>159</v>
      </c>
      <c r="C279" t="s">
        <v>163</v>
      </c>
      <c r="D279" s="16">
        <v>44318</v>
      </c>
      <c r="E279" s="15">
        <f>VLOOKUP(A279,home!$A$2:$E$405,3,FALSE)</f>
        <v>1.3470319634703201</v>
      </c>
      <c r="F279" s="15">
        <f>VLOOKUP(B279,home!$B$2:$E$405,3,FALSE)</f>
        <v>0.74</v>
      </c>
      <c r="G279" s="15">
        <f>VLOOKUP(C279,away!$B$2:$E$405,4,FALSE)</f>
        <v>1.1499999999999999</v>
      </c>
      <c r="H279" s="15">
        <f>VLOOKUP(A279,away!$A$2:$E$405,3,FALSE)</f>
        <v>1.04566210045662</v>
      </c>
      <c r="I279" s="15">
        <f>VLOOKUP(C279,away!$B$2:$E$405,3,FALSE)</f>
        <v>1.01</v>
      </c>
      <c r="J279" s="15">
        <f>VLOOKUP(B279,home!$B$2:$E$405,4,FALSE)</f>
        <v>0.87</v>
      </c>
      <c r="K279" s="17">
        <f t="shared" si="340"/>
        <v>1.1463242009132424</v>
      </c>
      <c r="L279" s="17">
        <f t="shared" si="341"/>
        <v>0.918823287671232</v>
      </c>
      <c r="M279" s="18">
        <f t="shared" si="342"/>
        <v>0.12679958769709765</v>
      </c>
      <c r="N279" s="18">
        <f t="shared" si="343"/>
        <v>0.14535343604300408</v>
      </c>
      <c r="O279" s="18">
        <f t="shared" si="344"/>
        <v>0.11650641404320394</v>
      </c>
      <c r="P279" s="18">
        <f t="shared" si="345"/>
        <v>0.13355412197934313</v>
      </c>
      <c r="Q279" s="18">
        <f t="shared" si="346"/>
        <v>8.3311080710995369E-2</v>
      </c>
      <c r="R279" s="18">
        <f t="shared" si="347"/>
        <v>5.3524403192981213E-2</v>
      </c>
      <c r="S279" s="18">
        <f t="shared" si="348"/>
        <v>3.5167116513584562E-2</v>
      </c>
      <c r="T279" s="18">
        <f t="shared" si="349"/>
        <v>7.6548161078320118E-2</v>
      </c>
      <c r="U279" s="18">
        <f t="shared" si="350"/>
        <v>6.135631871955239E-2</v>
      </c>
      <c r="V279" s="18">
        <f t="shared" si="351"/>
        <v>4.115605187873044E-3</v>
      </c>
      <c r="W279" s="18">
        <f t="shared" si="352"/>
        <v>3.1833836007750117E-2</v>
      </c>
      <c r="X279" s="18">
        <f t="shared" si="353"/>
        <v>2.9249669859827805E-2</v>
      </c>
      <c r="Y279" s="18">
        <f t="shared" si="354"/>
        <v>1.3437638911952562E-2</v>
      </c>
      <c r="Z279" s="18">
        <f t="shared" si="355"/>
        <v>1.6393156037471865E-2</v>
      </c>
      <c r="AA279" s="18">
        <f t="shared" si="356"/>
        <v>1.8791871495101031E-2</v>
      </c>
      <c r="AB279" s="18">
        <f t="shared" si="357"/>
        <v>1.0770788537643017E-2</v>
      </c>
      <c r="AC279" s="18">
        <f t="shared" si="358"/>
        <v>2.7092755547490811E-4</v>
      </c>
      <c r="AD279" s="18">
        <f t="shared" si="359"/>
        <v>9.1229741558968482E-3</v>
      </c>
      <c r="AE279" s="18">
        <f t="shared" si="360"/>
        <v>8.3824011072608229E-3</v>
      </c>
      <c r="AF279" s="18">
        <f t="shared" si="361"/>
        <v>3.850972671976182E-3</v>
      </c>
      <c r="AG279" s="18">
        <f t="shared" si="362"/>
        <v>1.1794544570657417E-3</v>
      </c>
      <c r="AH279" s="18">
        <f t="shared" si="363"/>
        <v>3.7656033814143508E-3</v>
      </c>
      <c r="AI279" s="18">
        <f t="shared" si="364"/>
        <v>4.3166022871560092E-3</v>
      </c>
      <c r="AJ279" s="18">
        <f t="shared" si="365"/>
        <v>2.4741128337421939E-3</v>
      </c>
      <c r="AK279" s="18">
        <f t="shared" si="366"/>
        <v>9.4537847236957203E-4</v>
      </c>
      <c r="AL279" s="18">
        <f t="shared" si="367"/>
        <v>1.1414387837883897E-5</v>
      </c>
      <c r="AM279" s="18">
        <f t="shared" si="368"/>
        <v>2.0915772118421201E-3</v>
      </c>
      <c r="AN279" s="18">
        <f t="shared" si="369"/>
        <v>1.9217898502030051E-3</v>
      </c>
      <c r="AO279" s="18">
        <f t="shared" si="370"/>
        <v>8.8289263418836472E-4</v>
      </c>
      <c r="AP279" s="18">
        <f t="shared" si="371"/>
        <v>2.7040743760188931E-4</v>
      </c>
      <c r="AQ279" s="18">
        <f t="shared" si="372"/>
        <v>6.2114162707030353E-5</v>
      </c>
      <c r="AR279" s="18">
        <f t="shared" si="373"/>
        <v>6.9198481579540875E-4</v>
      </c>
      <c r="AS279" s="18">
        <f t="shared" si="374"/>
        <v>7.9323894101076913E-4</v>
      </c>
      <c r="AT279" s="18">
        <f t="shared" si="375"/>
        <v>4.5465449759371837E-4</v>
      </c>
      <c r="AU279" s="18">
        <f t="shared" si="376"/>
        <v>1.7372715121524352E-4</v>
      </c>
      <c r="AV279" s="18">
        <f t="shared" si="377"/>
        <v>4.9786909448437058E-5</v>
      </c>
      <c r="AW279" s="18">
        <f t="shared" si="378"/>
        <v>3.339562527385732E-7</v>
      </c>
      <c r="AX279" s="18">
        <f t="shared" si="379"/>
        <v>3.9960426266887804E-4</v>
      </c>
      <c r="AY279" s="18">
        <f t="shared" si="380"/>
        <v>3.6716570239285701E-4</v>
      </c>
      <c r="AZ279" s="18">
        <f t="shared" si="381"/>
        <v>1.6868019889636099E-4</v>
      </c>
      <c r="BA279" s="18">
        <f t="shared" si="382"/>
        <v>5.1662431638330582E-5</v>
      </c>
      <c r="BB279" s="18">
        <f t="shared" si="383"/>
        <v>1.1867161321755293E-5</v>
      </c>
      <c r="BC279" s="18">
        <f t="shared" si="384"/>
        <v>2.1807648361960173E-6</v>
      </c>
      <c r="BD279" s="18">
        <f t="shared" si="385"/>
        <v>1.0596862724461816E-4</v>
      </c>
      <c r="BE279" s="18">
        <f t="shared" si="386"/>
        <v>1.2147440194806016E-4</v>
      </c>
      <c r="BF279" s="18">
        <f t="shared" si="387"/>
        <v>6.9624523372262056E-5</v>
      </c>
      <c r="BG279" s="18">
        <f t="shared" si="388"/>
        <v>2.6604092039557868E-5</v>
      </c>
      <c r="BH279" s="18">
        <f t="shared" si="389"/>
        <v>7.6242286370671394E-6</v>
      </c>
      <c r="BI279" s="18">
        <f t="shared" si="390"/>
        <v>1.7479675599931669E-6</v>
      </c>
      <c r="BJ279" s="19">
        <f t="shared" si="391"/>
        <v>0.40849956682234645</v>
      </c>
      <c r="BK279" s="19">
        <f t="shared" si="392"/>
        <v>0.30028593902360401</v>
      </c>
      <c r="BL279" s="19">
        <f t="shared" si="393"/>
        <v>0.27494792911902888</v>
      </c>
      <c r="BM279" s="19">
        <f t="shared" si="394"/>
        <v>0.3407107155896858</v>
      </c>
      <c r="BN279" s="19">
        <f t="shared" si="395"/>
        <v>0.65904904366662542</v>
      </c>
    </row>
    <row r="280" spans="1:66" x14ac:dyDescent="0.25">
      <c r="A280" t="s">
        <v>154</v>
      </c>
      <c r="B280" t="s">
        <v>161</v>
      </c>
      <c r="C280" t="s">
        <v>160</v>
      </c>
      <c r="D280" s="16">
        <v>44318</v>
      </c>
      <c r="E280" s="15">
        <f>VLOOKUP(A280,home!$A$2:$E$405,3,FALSE)</f>
        <v>1.3470319634703201</v>
      </c>
      <c r="F280" s="15">
        <f>VLOOKUP(B280,home!$B$2:$E$405,3,FALSE)</f>
        <v>0.47</v>
      </c>
      <c r="G280" s="15">
        <f>VLOOKUP(C280,away!$B$2:$E$405,4,FALSE)</f>
        <v>1.1499999999999999</v>
      </c>
      <c r="H280" s="15">
        <f>VLOOKUP(A280,away!$A$2:$E$405,3,FALSE)</f>
        <v>1.04566210045662</v>
      </c>
      <c r="I280" s="15">
        <f>VLOOKUP(C280,away!$B$2:$E$405,3,FALSE)</f>
        <v>0.81</v>
      </c>
      <c r="J280" s="15">
        <f>VLOOKUP(B280,home!$B$2:$E$405,4,FALSE)</f>
        <v>0.43</v>
      </c>
      <c r="K280" s="17">
        <f t="shared" si="340"/>
        <v>0.72807077625570793</v>
      </c>
      <c r="L280" s="17">
        <f t="shared" si="341"/>
        <v>0.36420410958904076</v>
      </c>
      <c r="M280" s="18">
        <f t="shared" si="342"/>
        <v>0.33545250888303452</v>
      </c>
      <c r="N280" s="18">
        <f t="shared" si="343"/>
        <v>0.2442331685393957</v>
      </c>
      <c r="O280" s="18">
        <f t="shared" si="344"/>
        <v>0.1221731823071554</v>
      </c>
      <c r="P280" s="18">
        <f t="shared" si="345"/>
        <v>8.8950723680000759E-2</v>
      </c>
      <c r="Q280" s="18">
        <f t="shared" si="346"/>
        <v>8.8909516302934491E-2</v>
      </c>
      <c r="R280" s="18">
        <f t="shared" si="347"/>
        <v>2.2247987538918535E-2</v>
      </c>
      <c r="S280" s="18">
        <f t="shared" si="348"/>
        <v>5.8966850997339525E-3</v>
      </c>
      <c r="T280" s="18">
        <f t="shared" si="349"/>
        <v>3.2381211219102569E-2</v>
      </c>
      <c r="U280" s="18">
        <f t="shared" si="350"/>
        <v>1.6198109557587735E-2</v>
      </c>
      <c r="V280" s="18">
        <f t="shared" si="351"/>
        <v>1.7373361952880458E-4</v>
      </c>
      <c r="W280" s="18">
        <f t="shared" si="352"/>
        <v>2.1577473517065678E-2</v>
      </c>
      <c r="X280" s="18">
        <f t="shared" si="353"/>
        <v>7.858604529464016E-3</v>
      </c>
      <c r="Y280" s="18">
        <f t="shared" si="354"/>
        <v>1.4310680326329217E-3</v>
      </c>
      <c r="Z280" s="18">
        <f t="shared" si="355"/>
        <v>2.7009361639199676E-3</v>
      </c>
      <c r="AA280" s="18">
        <f t="shared" si="356"/>
        <v>1.9664726894823245E-3</v>
      </c>
      <c r="AB280" s="18">
        <f t="shared" si="357"/>
        <v>7.1586564875852291E-4</v>
      </c>
      <c r="AC280" s="18">
        <f t="shared" si="358"/>
        <v>2.8792695641347615E-6</v>
      </c>
      <c r="AD280" s="18">
        <f t="shared" si="359"/>
        <v>3.9274819733017465E-3</v>
      </c>
      <c r="AE280" s="18">
        <f t="shared" si="360"/>
        <v>1.4304050750133716E-3</v>
      </c>
      <c r="AF280" s="18">
        <f t="shared" si="361"/>
        <v>2.6047970334844495E-4</v>
      </c>
      <c r="AG280" s="18">
        <f t="shared" si="362"/>
        <v>3.1622592808012636E-5</v>
      </c>
      <c r="AH280" s="18">
        <f t="shared" si="363"/>
        <v>2.4592301265932779E-4</v>
      </c>
      <c r="AI280" s="18">
        <f t="shared" si="364"/>
        <v>1.7904935872601908E-4</v>
      </c>
      <c r="AJ280" s="18">
        <f t="shared" si="365"/>
        <v>6.5180302797869714E-5</v>
      </c>
      <c r="AK280" s="18">
        <f t="shared" si="366"/>
        <v>1.5818624551542366E-5</v>
      </c>
      <c r="AL280" s="18">
        <f t="shared" si="367"/>
        <v>3.0539418202877587E-8</v>
      </c>
      <c r="AM280" s="18">
        <f t="shared" si="368"/>
        <v>5.7189696980642062E-4</v>
      </c>
      <c r="AN280" s="18">
        <f t="shared" si="369"/>
        <v>2.0828722666501798E-4</v>
      </c>
      <c r="AO280" s="18">
        <f t="shared" si="370"/>
        <v>3.7929531963151781E-5</v>
      </c>
      <c r="AP280" s="18">
        <f t="shared" si="371"/>
        <v>4.6046971385895872E-6</v>
      </c>
      <c r="AQ280" s="18">
        <f t="shared" si="372"/>
        <v>4.1926240532180608E-7</v>
      </c>
      <c r="AR280" s="18">
        <f t="shared" si="373"/>
        <v>1.7913234370608979E-5</v>
      </c>
      <c r="AS280" s="18">
        <f t="shared" si="374"/>
        <v>1.3042102453459709E-5</v>
      </c>
      <c r="AT280" s="18">
        <f t="shared" si="375"/>
        <v>4.7477868286484416E-6</v>
      </c>
      <c r="AU280" s="18">
        <f t="shared" si="376"/>
        <v>1.1522416139435655E-6</v>
      </c>
      <c r="AV280" s="18">
        <f t="shared" si="377"/>
        <v>2.0972836157450533E-7</v>
      </c>
      <c r="AW280" s="18">
        <f t="shared" si="378"/>
        <v>2.2494518415648326E-10</v>
      </c>
      <c r="AX280" s="18">
        <f t="shared" si="379"/>
        <v>6.9396911790874612E-5</v>
      </c>
      <c r="AY280" s="18">
        <f t="shared" si="380"/>
        <v>2.5274640467024697E-5</v>
      </c>
      <c r="AZ280" s="18">
        <f t="shared" si="381"/>
        <v>4.602563963237932E-6</v>
      </c>
      <c r="BA280" s="18">
        <f t="shared" si="382"/>
        <v>5.5875757001922604E-7</v>
      </c>
      <c r="BB280" s="18">
        <f t="shared" si="383"/>
        <v>5.087545081624708E-8</v>
      </c>
      <c r="BC280" s="18">
        <f t="shared" si="384"/>
        <v>3.7058096528944621E-9</v>
      </c>
      <c r="BD280" s="18">
        <f t="shared" si="385"/>
        <v>1.0873455956345739E-6</v>
      </c>
      <c r="BE280" s="18">
        <f t="shared" si="386"/>
        <v>7.9166455187188937E-7</v>
      </c>
      <c r="BF280" s="18">
        <f t="shared" si="387"/>
        <v>2.8819391240774683E-7</v>
      </c>
      <c r="BG280" s="18">
        <f t="shared" si="388"/>
        <v>6.994185517295924E-8</v>
      </c>
      <c r="BH280" s="18">
        <f t="shared" si="389"/>
        <v>1.2730655197135182E-8</v>
      </c>
      <c r="BI280" s="18">
        <f t="shared" si="390"/>
        <v>1.8537636023243954E-9</v>
      </c>
      <c r="BJ280" s="19">
        <f t="shared" si="391"/>
        <v>0.40296405662809709</v>
      </c>
      <c r="BK280" s="19">
        <f t="shared" si="392"/>
        <v>0.43050183573174744</v>
      </c>
      <c r="BL280" s="19">
        <f t="shared" si="393"/>
        <v>0.16384690586459946</v>
      </c>
      <c r="BM280" s="19">
        <f t="shared" si="394"/>
        <v>9.8021372721402558E-2</v>
      </c>
      <c r="BN280" s="19">
        <f t="shared" si="395"/>
        <v>0.90196708725143948</v>
      </c>
    </row>
    <row r="281" spans="1:66" x14ac:dyDescent="0.25">
      <c r="A281" t="s">
        <v>154</v>
      </c>
      <c r="B281" t="s">
        <v>165</v>
      </c>
      <c r="C281" t="s">
        <v>158</v>
      </c>
      <c r="D281" s="16">
        <v>44318</v>
      </c>
      <c r="E281" s="15">
        <f>VLOOKUP(A281,home!$A$2:$E$405,3,FALSE)</f>
        <v>1.3470319634703201</v>
      </c>
      <c r="F281" s="15">
        <f>VLOOKUP(B281,home!$B$2:$E$405,3,FALSE)</f>
        <v>0.87</v>
      </c>
      <c r="G281" s="15">
        <f>VLOOKUP(C281,away!$B$2:$E$405,4,FALSE)</f>
        <v>0.47</v>
      </c>
      <c r="H281" s="15">
        <f>VLOOKUP(A281,away!$A$2:$E$405,3,FALSE)</f>
        <v>1.04566210045662</v>
      </c>
      <c r="I281" s="15">
        <f>VLOOKUP(C281,away!$B$2:$E$405,3,FALSE)</f>
        <v>0.67</v>
      </c>
      <c r="J281" s="15">
        <f>VLOOKUP(B281,home!$B$2:$E$405,4,FALSE)</f>
        <v>1.35</v>
      </c>
      <c r="K281" s="17">
        <f t="shared" si="340"/>
        <v>0.55080136986301376</v>
      </c>
      <c r="L281" s="17">
        <f t="shared" si="341"/>
        <v>0.94580136986301289</v>
      </c>
      <c r="M281" s="18">
        <f t="shared" si="342"/>
        <v>0.22388948045147775</v>
      </c>
      <c r="N281" s="18">
        <f t="shared" si="343"/>
        <v>0.12331863253059236</v>
      </c>
      <c r="O281" s="18">
        <f t="shared" si="344"/>
        <v>0.21175497730892587</v>
      </c>
      <c r="P281" s="18">
        <f t="shared" si="345"/>
        <v>0.11663493157706774</v>
      </c>
      <c r="Q281" s="18">
        <f t="shared" si="346"/>
        <v>3.3962035863741941E-2</v>
      </c>
      <c r="R281" s="18">
        <f t="shared" si="347"/>
        <v>0.10013907380704665</v>
      </c>
      <c r="S281" s="18">
        <f t="shared" si="348"/>
        <v>1.5190203707377321E-2</v>
      </c>
      <c r="T281" s="18">
        <f t="shared" si="349"/>
        <v>3.2121340043263898E-2</v>
      </c>
      <c r="U281" s="18">
        <f t="shared" si="350"/>
        <v>5.5156739029734725E-2</v>
      </c>
      <c r="V281" s="18">
        <f t="shared" si="351"/>
        <v>8.7925741381118989E-4</v>
      </c>
      <c r="W281" s="18">
        <f t="shared" si="352"/>
        <v>6.2354452923619559E-3</v>
      </c>
      <c r="X281" s="18">
        <f t="shared" si="353"/>
        <v>5.8974926992218114E-3</v>
      </c>
      <c r="Y281" s="18">
        <f t="shared" si="354"/>
        <v>2.7889283368405533E-3</v>
      </c>
      <c r="Z281" s="18">
        <f t="shared" si="355"/>
        <v>3.1570557727839357E-2</v>
      </c>
      <c r="AA281" s="18">
        <f t="shared" si="356"/>
        <v>1.738910644383327E-2</v>
      </c>
      <c r="AB281" s="18">
        <f t="shared" si="357"/>
        <v>4.7889718249785624E-3</v>
      </c>
      <c r="AC281" s="18">
        <f t="shared" si="358"/>
        <v>2.8627999876238933E-5</v>
      </c>
      <c r="AD281" s="18">
        <f t="shared" si="359"/>
        <v>8.5862295218471114E-4</v>
      </c>
      <c r="AE281" s="18">
        <f t="shared" si="360"/>
        <v>8.1208676437212392E-4</v>
      </c>
      <c r="AF281" s="18">
        <f t="shared" si="361"/>
        <v>3.8403638709538828E-4</v>
      </c>
      <c r="AG281" s="18">
        <f t="shared" si="362"/>
        <v>1.210740469973535E-4</v>
      </c>
      <c r="AH281" s="18">
        <f t="shared" si="363"/>
        <v>7.4648691865824464E-3</v>
      </c>
      <c r="AI281" s="18">
        <f t="shared" si="364"/>
        <v>4.1116601738178122E-3</v>
      </c>
      <c r="AJ281" s="18">
        <f t="shared" si="365"/>
        <v>1.1323540280750242E-3</v>
      </c>
      <c r="AK281" s="18">
        <f t="shared" si="366"/>
        <v>2.0790071661120832E-4</v>
      </c>
      <c r="AL281" s="18">
        <f t="shared" si="367"/>
        <v>5.96548761472888E-7</v>
      </c>
      <c r="AM281" s="18">
        <f t="shared" si="368"/>
        <v>9.4586139651832801E-5</v>
      </c>
      <c r="AN281" s="18">
        <f t="shared" si="369"/>
        <v>8.9459700452757684E-5</v>
      </c>
      <c r="AO281" s="18">
        <f t="shared" si="370"/>
        <v>4.2305553617876506E-5</v>
      </c>
      <c r="AP281" s="18">
        <f t="shared" si="371"/>
        <v>1.3337550188200247E-5</v>
      </c>
      <c r="AQ281" s="18">
        <f t="shared" si="372"/>
        <v>3.1536683096541196E-6</v>
      </c>
      <c r="AR281" s="18">
        <f t="shared" si="373"/>
        <v>1.4120567005035751E-3</v>
      </c>
      <c r="AS281" s="18">
        <f t="shared" si="374"/>
        <v>7.777627649616165E-4</v>
      </c>
      <c r="AT281" s="18">
        <f t="shared" si="375"/>
        <v>2.1419639818465178E-4</v>
      </c>
      <c r="AU281" s="18">
        <f t="shared" si="376"/>
        <v>3.9326556513276592E-5</v>
      </c>
      <c r="AV281" s="18">
        <f t="shared" si="377"/>
        <v>5.4152802998769919E-6</v>
      </c>
      <c r="AW281" s="18">
        <f t="shared" si="378"/>
        <v>8.6325359970350385E-9</v>
      </c>
      <c r="AX281" s="18">
        <f t="shared" si="379"/>
        <v>8.6830292150473003E-6</v>
      </c>
      <c r="AY281" s="18">
        <f t="shared" si="380"/>
        <v>8.2124209261522985E-6</v>
      </c>
      <c r="AZ281" s="18">
        <f t="shared" si="381"/>
        <v>3.8836594809232585E-6</v>
      </c>
      <c r="BA281" s="18">
        <f t="shared" si="382"/>
        <v>1.2243901523795651E-6</v>
      </c>
      <c r="BB281" s="18">
        <f t="shared" si="383"/>
        <v>2.895074708418439E-7</v>
      </c>
      <c r="BC281" s="18">
        <f t="shared" si="384"/>
        <v>5.4763312501558469E-8</v>
      </c>
      <c r="BD281" s="18">
        <f t="shared" si="385"/>
        <v>2.2258752694342116E-4</v>
      </c>
      <c r="BE281" s="18">
        <f t="shared" si="386"/>
        <v>1.2260151475485684E-4</v>
      </c>
      <c r="BF281" s="18">
        <f t="shared" si="387"/>
        <v>3.3764541137127821E-5</v>
      </c>
      <c r="BG281" s="18">
        <f t="shared" si="388"/>
        <v>6.1991851703753627E-6</v>
      </c>
      <c r="BH281" s="18">
        <f t="shared" si="389"/>
        <v>8.5362992096930732E-7</v>
      </c>
      <c r="BI281" s="18">
        <f t="shared" si="390"/>
        <v>9.4036105965190158E-8</v>
      </c>
      <c r="BJ281" s="19">
        <f t="shared" si="391"/>
        <v>0.20676488529945025</v>
      </c>
      <c r="BK281" s="19">
        <f t="shared" si="392"/>
        <v>0.35663131011929788</v>
      </c>
      <c r="BL281" s="19">
        <f t="shared" si="393"/>
        <v>0.40498051065410134</v>
      </c>
      <c r="BM281" s="19">
        <f t="shared" si="394"/>
        <v>0.19023992847344626</v>
      </c>
      <c r="BN281" s="19">
        <f t="shared" si="395"/>
        <v>0.80969913153885231</v>
      </c>
    </row>
    <row r="282" spans="1:66" x14ac:dyDescent="0.25">
      <c r="A282" t="s">
        <v>154</v>
      </c>
      <c r="B282" t="s">
        <v>169</v>
      </c>
      <c r="C282" t="s">
        <v>168</v>
      </c>
      <c r="D282" s="16">
        <v>44318</v>
      </c>
      <c r="E282" s="15">
        <f>VLOOKUP(A282,home!$A$2:$E$405,3,FALSE)</f>
        <v>1.3470319634703201</v>
      </c>
      <c r="F282" s="15">
        <f>VLOOKUP(B282,home!$B$2:$E$405,3,FALSE)</f>
        <v>0.81</v>
      </c>
      <c r="G282" s="15">
        <f>VLOOKUP(C282,away!$B$2:$E$405,4,FALSE)</f>
        <v>1.21</v>
      </c>
      <c r="H282" s="15">
        <f>VLOOKUP(A282,away!$A$2:$E$405,3,FALSE)</f>
        <v>1.04566210045662</v>
      </c>
      <c r="I282" s="15">
        <f>VLOOKUP(C282,away!$B$2:$E$405,3,FALSE)</f>
        <v>0.4</v>
      </c>
      <c r="J282" s="15">
        <f>VLOOKUP(B282,home!$B$2:$E$405,4,FALSE)</f>
        <v>1.22</v>
      </c>
      <c r="K282" s="17">
        <f t="shared" si="340"/>
        <v>1.3202260273972608</v>
      </c>
      <c r="L282" s="17">
        <f t="shared" si="341"/>
        <v>0.51028310502283059</v>
      </c>
      <c r="M282" s="18">
        <f t="shared" si="342"/>
        <v>0.16033191681453526</v>
      </c>
      <c r="N282" s="18">
        <f t="shared" si="343"/>
        <v>0.21167436960104197</v>
      </c>
      <c r="O282" s="18">
        <f t="shared" si="344"/>
        <v>8.1814668346383235E-2</v>
      </c>
      <c r="P282" s="18">
        <f t="shared" si="345"/>
        <v>0.10801385457376997</v>
      </c>
      <c r="Q282" s="18">
        <f t="shared" si="346"/>
        <v>0.13972900604010161</v>
      </c>
      <c r="R282" s="18">
        <f t="shared" si="347"/>
        <v>2.0874321500102763E-2</v>
      </c>
      <c r="S282" s="18">
        <f t="shared" si="348"/>
        <v>1.8191937406604103E-2</v>
      </c>
      <c r="T282" s="18">
        <f t="shared" si="349"/>
        <v>7.1301351063896901E-2</v>
      </c>
      <c r="U282" s="18">
        <f t="shared" si="350"/>
        <v>2.7558822548693896E-2</v>
      </c>
      <c r="V282" s="18">
        <f t="shared" si="351"/>
        <v>1.3617454205779207E-3</v>
      </c>
      <c r="W282" s="18">
        <f t="shared" si="352"/>
        <v>6.1491290185497059E-2</v>
      </c>
      <c r="X282" s="18">
        <f t="shared" si="353"/>
        <v>3.1377966487715347E-2</v>
      </c>
      <c r="Y282" s="18">
        <f t="shared" si="354"/>
        <v>8.0058230843268532E-3</v>
      </c>
      <c r="Z282" s="18">
        <f t="shared" si="355"/>
        <v>3.5506045301057568E-3</v>
      </c>
      <c r="AA282" s="18">
        <f t="shared" si="356"/>
        <v>4.6876005136402416E-3</v>
      </c>
      <c r="AB282" s="18">
        <f t="shared" si="357"/>
        <v>3.0943461020743082E-3</v>
      </c>
      <c r="AC282" s="18">
        <f t="shared" si="358"/>
        <v>5.7337060029563863E-5</v>
      </c>
      <c r="AD282" s="18">
        <f t="shared" si="359"/>
        <v>2.0295600440282748E-2</v>
      </c>
      <c r="AE282" s="18">
        <f t="shared" si="360"/>
        <v>1.0356502010970207E-2</v>
      </c>
      <c r="AF282" s="18">
        <f t="shared" si="361"/>
        <v>2.6423740016665326E-3</v>
      </c>
      <c r="AG282" s="18">
        <f t="shared" si="362"/>
        <v>4.494529367340003E-4</v>
      </c>
      <c r="AH282" s="18">
        <f t="shared" si="363"/>
        <v>4.529533760826234E-4</v>
      </c>
      <c r="AI282" s="18">
        <f t="shared" si="364"/>
        <v>5.9800083630173935E-4</v>
      </c>
      <c r="AJ282" s="18">
        <f t="shared" si="365"/>
        <v>3.9474813424544261E-4</v>
      </c>
      <c r="AK282" s="18">
        <f t="shared" si="366"/>
        <v>1.7371892036578042E-4</v>
      </c>
      <c r="AL282" s="18">
        <f t="shared" si="367"/>
        <v>1.5450939492939107E-6</v>
      </c>
      <c r="AM282" s="18">
        <f t="shared" si="368"/>
        <v>5.3589559885833145E-3</v>
      </c>
      <c r="AN282" s="18">
        <f t="shared" si="369"/>
        <v>2.7345847015349863E-3</v>
      </c>
      <c r="AO282" s="18">
        <f t="shared" si="370"/>
        <v>6.9770618622360151E-4</v>
      </c>
      <c r="AP282" s="18">
        <f t="shared" si="371"/>
        <v>1.1867589303327225E-4</v>
      </c>
      <c r="AQ282" s="18">
        <f t="shared" si="372"/>
        <v>1.5139575797093865E-5</v>
      </c>
      <c r="AR282" s="18">
        <f t="shared" si="373"/>
        <v>4.6226891035603009E-5</v>
      </c>
      <c r="AS282" s="18">
        <f t="shared" si="374"/>
        <v>6.1029944710860207E-5</v>
      </c>
      <c r="AT282" s="18">
        <f t="shared" si="375"/>
        <v>4.0286660728946728E-5</v>
      </c>
      <c r="AU282" s="18">
        <f t="shared" si="376"/>
        <v>1.7729166017092857E-5</v>
      </c>
      <c r="AV282" s="18">
        <f t="shared" si="377"/>
        <v>5.8516266049532563E-6</v>
      </c>
      <c r="AW282" s="18">
        <f t="shared" si="378"/>
        <v>2.8914245948452763E-8</v>
      </c>
      <c r="AX282" s="18">
        <f t="shared" si="379"/>
        <v>1.1791721959673513E-3</v>
      </c>
      <c r="AY282" s="18">
        <f t="shared" si="380"/>
        <v>6.0171164951480967E-4</v>
      </c>
      <c r="AZ282" s="18">
        <f t="shared" si="381"/>
        <v>1.5352164442141309E-4</v>
      </c>
      <c r="BA282" s="18">
        <f t="shared" si="382"/>
        <v>2.6113167134523203E-5</v>
      </c>
      <c r="BB282" s="18">
        <f t="shared" si="383"/>
        <v>3.3312770018461576E-6</v>
      </c>
      <c r="BC282" s="18">
        <f t="shared" si="384"/>
        <v>3.3997887443864061E-7</v>
      </c>
      <c r="BD282" s="18">
        <f t="shared" si="385"/>
        <v>3.9314669155332588E-6</v>
      </c>
      <c r="BE282" s="18">
        <f t="shared" si="386"/>
        <v>5.1904249477382369E-6</v>
      </c>
      <c r="BF282" s="18">
        <f t="shared" si="387"/>
        <v>3.4262670546280443E-6</v>
      </c>
      <c r="BG282" s="18">
        <f t="shared" si="388"/>
        <v>1.5078156474445653E-6</v>
      </c>
      <c r="BH282" s="18">
        <f t="shared" si="389"/>
        <v>4.9766436556829201E-7</v>
      </c>
      <c r="BI282" s="18">
        <f t="shared" si="390"/>
        <v>1.3140588966628077E-7</v>
      </c>
      <c r="BJ282" s="19">
        <f t="shared" si="391"/>
        <v>0.56821298811031973</v>
      </c>
      <c r="BK282" s="19">
        <f t="shared" si="392"/>
        <v>0.288560048018981</v>
      </c>
      <c r="BL282" s="19">
        <f t="shared" si="393"/>
        <v>0.13983498961180812</v>
      </c>
      <c r="BM282" s="19">
        <f t="shared" si="394"/>
        <v>0.27711881066001098</v>
      </c>
      <c r="BN282" s="19">
        <f t="shared" si="395"/>
        <v>0.72243813687593472</v>
      </c>
    </row>
    <row r="283" spans="1:66" x14ac:dyDescent="0.25">
      <c r="A283" t="s">
        <v>154</v>
      </c>
      <c r="B283" t="s">
        <v>170</v>
      </c>
      <c r="C283" t="s">
        <v>172</v>
      </c>
      <c r="D283" s="16">
        <v>44318</v>
      </c>
      <c r="E283" s="15">
        <f>VLOOKUP(A283,home!$A$2:$E$405,3,FALSE)</f>
        <v>1.3470319634703201</v>
      </c>
      <c r="F283" s="15">
        <f>VLOOKUP(B283,home!$B$2:$E$405,3,FALSE)</f>
        <v>1.28</v>
      </c>
      <c r="G283" s="15">
        <f>VLOOKUP(C283,away!$B$2:$E$405,4,FALSE)</f>
        <v>1.3</v>
      </c>
      <c r="H283" s="15">
        <f>VLOOKUP(A283,away!$A$2:$E$405,3,FALSE)</f>
        <v>1.04566210045662</v>
      </c>
      <c r="I283" s="15">
        <f>VLOOKUP(C283,away!$B$2:$E$405,3,FALSE)</f>
        <v>0.62</v>
      </c>
      <c r="J283" s="15">
        <f>VLOOKUP(B283,home!$B$2:$E$405,4,FALSE)</f>
        <v>1.83</v>
      </c>
      <c r="K283" s="17">
        <f t="shared" si="340"/>
        <v>2.2414611872146128</v>
      </c>
      <c r="L283" s="17">
        <f t="shared" si="341"/>
        <v>1.1864082191780811</v>
      </c>
      <c r="M283" s="18">
        <f t="shared" si="342"/>
        <v>3.2456017743222848E-2</v>
      </c>
      <c r="N283" s="18">
        <f t="shared" si="343"/>
        <v>7.274890406298283E-2</v>
      </c>
      <c r="O283" s="18">
        <f t="shared" si="344"/>
        <v>3.8506086212349223E-2</v>
      </c>
      <c r="P283" s="18">
        <f t="shared" si="345"/>
        <v>8.6309897716520534E-2</v>
      </c>
      <c r="Q283" s="18">
        <f t="shared" si="346"/>
        <v>8.153192243478774E-2</v>
      </c>
      <c r="R283" s="18">
        <f t="shared" si="347"/>
        <v>2.2841968585355463E-2</v>
      </c>
      <c r="S283" s="18">
        <f t="shared" si="348"/>
        <v>5.738071829061462E-2</v>
      </c>
      <c r="T283" s="18">
        <f t="shared" si="349"/>
        <v>9.6730142902021976E-2</v>
      </c>
      <c r="U283" s="18">
        <f t="shared" si="350"/>
        <v>5.1199386023649748E-2</v>
      </c>
      <c r="V283" s="18">
        <f t="shared" si="351"/>
        <v>1.6954650463849009E-2</v>
      </c>
      <c r="W283" s="18">
        <f t="shared" si="352"/>
        <v>6.0916879885523023E-2</v>
      </c>
      <c r="X283" s="18">
        <f t="shared" si="353"/>
        <v>7.2272286982868444E-2</v>
      </c>
      <c r="Y283" s="18">
        <f t="shared" si="354"/>
        <v>4.2872217647636102E-2</v>
      </c>
      <c r="Z283" s="18">
        <f t="shared" si="355"/>
        <v>9.0332997572910786E-3</v>
      </c>
      <c r="AA283" s="18">
        <f t="shared" si="356"/>
        <v>2.0247790798443136E-2</v>
      </c>
      <c r="AB283" s="18">
        <f t="shared" si="357"/>
        <v>2.2692318600775738E-2</v>
      </c>
      <c r="AC283" s="18">
        <f t="shared" si="358"/>
        <v>2.8179561316863375E-3</v>
      </c>
      <c r="AD283" s="18">
        <f t="shared" si="359"/>
        <v>3.4135705477403605E-2</v>
      </c>
      <c r="AE283" s="18">
        <f t="shared" si="360"/>
        <v>4.0498881545833879E-2</v>
      </c>
      <c r="AF283" s="18">
        <f t="shared" si="361"/>
        <v>2.4024102966748423E-2</v>
      </c>
      <c r="AG283" s="18">
        <f t="shared" si="362"/>
        <v>9.5007977393769469E-3</v>
      </c>
      <c r="AH283" s="18">
        <f t="shared" si="363"/>
        <v>2.6792952695873771E-3</v>
      </c>
      <c r="AI283" s="18">
        <f t="shared" si="364"/>
        <v>6.0055363558678184E-3</v>
      </c>
      <c r="AJ283" s="18">
        <f t="shared" si="365"/>
        <v>6.7305883250420011E-3</v>
      </c>
      <c r="AK283" s="18">
        <f t="shared" si="366"/>
        <v>5.0287841659004857E-3</v>
      </c>
      <c r="AL283" s="18">
        <f t="shared" si="367"/>
        <v>2.9975027425695248E-4</v>
      </c>
      <c r="AM283" s="18">
        <f t="shared" si="368"/>
        <v>1.5302771785157879E-2</v>
      </c>
      <c r="AN283" s="18">
        <f t="shared" si="369"/>
        <v>1.8155334222117746E-2</v>
      </c>
      <c r="AO283" s="18">
        <f t="shared" si="370"/>
        <v>1.0769818871522797E-2</v>
      </c>
      <c r="AP283" s="18">
        <f t="shared" si="371"/>
        <v>4.2591338760779498E-3</v>
      </c>
      <c r="AQ283" s="18">
        <f t="shared" si="372"/>
        <v>1.2632678592896704E-3</v>
      </c>
      <c r="AR283" s="18">
        <f t="shared" si="373"/>
        <v>6.357475858886825E-4</v>
      </c>
      <c r="AS283" s="18">
        <f t="shared" si="374"/>
        <v>1.4250035386348704E-3</v>
      </c>
      <c r="AT283" s="18">
        <f t="shared" si="375"/>
        <v>1.5970450617467707E-3</v>
      </c>
      <c r="AU283" s="18">
        <f t="shared" si="376"/>
        <v>1.1932381733793839E-3</v>
      </c>
      <c r="AV283" s="18">
        <f t="shared" si="377"/>
        <v>6.6864926318318748E-4</v>
      </c>
      <c r="AW283" s="18">
        <f t="shared" si="378"/>
        <v>2.2142286110510242E-5</v>
      </c>
      <c r="AX283" s="18">
        <f t="shared" si="379"/>
        <v>5.7167615022057161E-3</v>
      </c>
      <c r="AY283" s="18">
        <f t="shared" si="380"/>
        <v>6.7824128332976963E-3</v>
      </c>
      <c r="AZ283" s="18">
        <f t="shared" si="381"/>
        <v>4.0233551656416429E-3</v>
      </c>
      <c r="BA283" s="18">
        <f t="shared" si="382"/>
        <v>1.5911138790632778E-3</v>
      </c>
      <c r="BB283" s="18">
        <f t="shared" si="383"/>
        <v>4.7192764594224839E-4</v>
      </c>
      <c r="BC283" s="18">
        <f t="shared" si="384"/>
        <v>1.1197976760064921E-4</v>
      </c>
      <c r="BD283" s="18">
        <f t="shared" si="385"/>
        <v>1.2570936020349249E-4</v>
      </c>
      <c r="BE283" s="18">
        <f t="shared" si="386"/>
        <v>2.8177265176570972E-4</v>
      </c>
      <c r="BF283" s="18">
        <f t="shared" si="387"/>
        <v>3.1579123127568876E-4</v>
      </c>
      <c r="BG283" s="18">
        <f t="shared" si="388"/>
        <v>2.3594459605572323E-4</v>
      </c>
      <c r="BH283" s="18">
        <f t="shared" si="389"/>
        <v>1.3221516359798342E-4</v>
      </c>
      <c r="BI283" s="18">
        <f t="shared" si="390"/>
        <v>5.9271031513222E-5</v>
      </c>
      <c r="BJ283" s="19">
        <f t="shared" si="391"/>
        <v>0.60367971905310047</v>
      </c>
      <c r="BK283" s="19">
        <f t="shared" si="392"/>
        <v>0.203001403453448</v>
      </c>
      <c r="BL283" s="19">
        <f t="shared" si="393"/>
        <v>0.18260214199421568</v>
      </c>
      <c r="BM283" s="19">
        <f t="shared" si="394"/>
        <v>0.65716149695564929</v>
      </c>
      <c r="BN283" s="19">
        <f t="shared" si="395"/>
        <v>0.33439479675521866</v>
      </c>
    </row>
    <row r="284" spans="1:66" x14ac:dyDescent="0.25">
      <c r="A284" t="s">
        <v>154</v>
      </c>
      <c r="B284" t="s">
        <v>166</v>
      </c>
      <c r="C284" t="s">
        <v>164</v>
      </c>
      <c r="D284" s="16">
        <v>44318</v>
      </c>
      <c r="E284" s="15">
        <f>VLOOKUP(A284,home!$A$2:$E$405,3,FALSE)</f>
        <v>1.3470319634703201</v>
      </c>
      <c r="F284" s="15">
        <f>VLOOKUP(B284,home!$B$2:$E$405,3,FALSE)</f>
        <v>0.82</v>
      </c>
      <c r="G284" s="15">
        <f>VLOOKUP(C284,away!$B$2:$E$405,4,FALSE)</f>
        <v>1.1499999999999999</v>
      </c>
      <c r="H284" s="15">
        <f>VLOOKUP(A284,away!$A$2:$E$405,3,FALSE)</f>
        <v>1.04566210045662</v>
      </c>
      <c r="I284" s="15">
        <f>VLOOKUP(C284,away!$B$2:$E$405,3,FALSE)</f>
        <v>0.47</v>
      </c>
      <c r="J284" s="15">
        <f>VLOOKUP(B284,home!$B$2:$E$405,4,FALSE)</f>
        <v>0.67</v>
      </c>
      <c r="K284" s="17">
        <f t="shared" si="340"/>
        <v>1.2702511415525115</v>
      </c>
      <c r="L284" s="17">
        <f t="shared" si="341"/>
        <v>0.32927899543378963</v>
      </c>
      <c r="M284" s="18">
        <f t="shared" si="342"/>
        <v>0.20199140399102014</v>
      </c>
      <c r="N284" s="18">
        <f t="shared" si="343"/>
        <v>0.25657981150338782</v>
      </c>
      <c r="O284" s="18">
        <f t="shared" si="344"/>
        <v>6.6511526592423875E-2</v>
      </c>
      <c r="P284" s="18">
        <f t="shared" si="345"/>
        <v>8.4486342580426643E-2</v>
      </c>
      <c r="Q284" s="18">
        <f t="shared" si="346"/>
        <v>0.16296039923075334</v>
      </c>
      <c r="R284" s="18">
        <f t="shared" si="347"/>
        <v>1.0950424330560558E-2</v>
      </c>
      <c r="S284" s="18">
        <f t="shared" si="348"/>
        <v>8.8344626820537168E-3</v>
      </c>
      <c r="T284" s="18">
        <f t="shared" si="349"/>
        <v>5.3659436554191767E-2</v>
      </c>
      <c r="U284" s="18">
        <f t="shared" si="350"/>
        <v>1.3909789006378943E-2</v>
      </c>
      <c r="V284" s="18">
        <f t="shared" si="351"/>
        <v>4.1057381976686459E-4</v>
      </c>
      <c r="W284" s="18">
        <f t="shared" si="352"/>
        <v>6.9000211050239138E-2</v>
      </c>
      <c r="X284" s="18">
        <f t="shared" si="353"/>
        <v>2.2720320179342213E-2</v>
      </c>
      <c r="Y284" s="18">
        <f t="shared" si="354"/>
        <v>3.7406621022939312E-3</v>
      </c>
      <c r="Z284" s="18">
        <f t="shared" si="355"/>
        <v>1.2019149077135702E-3</v>
      </c>
      <c r="AA284" s="18">
        <f t="shared" si="356"/>
        <v>1.5267337835721438E-3</v>
      </c>
      <c r="AB284" s="18">
        <f t="shared" si="357"/>
        <v>9.6966766571465063E-4</v>
      </c>
      <c r="AC284" s="18">
        <f t="shared" si="358"/>
        <v>1.0733093001113489E-5</v>
      </c>
      <c r="AD284" s="18">
        <f t="shared" si="359"/>
        <v>2.191189921348264E-2</v>
      </c>
      <c r="AE284" s="18">
        <f t="shared" si="360"/>
        <v>7.2151281610620087E-3</v>
      </c>
      <c r="AF284" s="18">
        <f t="shared" si="361"/>
        <v>1.187895076400272E-3</v>
      </c>
      <c r="AG284" s="18">
        <f t="shared" si="362"/>
        <v>1.3038296581260883E-4</v>
      </c>
      <c r="AH284" s="18">
        <f t="shared" si="363"/>
        <v>9.8941333352205052E-5</v>
      </c>
      <c r="AI284" s="18">
        <f t="shared" si="364"/>
        <v>1.2568034163736602E-4</v>
      </c>
      <c r="AJ284" s="18">
        <f t="shared" si="365"/>
        <v>7.9822798717786946E-5</v>
      </c>
      <c r="AK284" s="18">
        <f t="shared" si="366"/>
        <v>3.3798333731061731E-5</v>
      </c>
      <c r="AL284" s="18">
        <f t="shared" si="367"/>
        <v>1.7957195292923771E-7</v>
      </c>
      <c r="AM284" s="18">
        <f t="shared" si="368"/>
        <v>5.5667229979019716E-3</v>
      </c>
      <c r="AN284" s="18">
        <f t="shared" si="369"/>
        <v>1.8330049566073353E-3</v>
      </c>
      <c r="AO284" s="18">
        <f t="shared" si="370"/>
        <v>3.0178501536841021E-4</v>
      </c>
      <c r="AP284" s="18">
        <f t="shared" si="371"/>
        <v>3.312382223249364E-5</v>
      </c>
      <c r="AQ284" s="18">
        <f t="shared" si="372"/>
        <v>2.726744727410732E-6</v>
      </c>
      <c r="AR284" s="18">
        <f t="shared" si="373"/>
        <v>6.5158605706187581E-6</v>
      </c>
      <c r="AS284" s="18">
        <f t="shared" si="374"/>
        <v>8.276779328025475E-6</v>
      </c>
      <c r="AT284" s="18">
        <f t="shared" si="375"/>
        <v>5.2567941949012965E-6</v>
      </c>
      <c r="AU284" s="18">
        <f t="shared" si="376"/>
        <v>2.2258162756599952E-6</v>
      </c>
      <c r="AV284" s="18">
        <f t="shared" si="377"/>
        <v>7.0683641626081777E-7</v>
      </c>
      <c r="AW284" s="18">
        <f t="shared" si="378"/>
        <v>2.086361822177438E-9</v>
      </c>
      <c r="AX284" s="18">
        <f t="shared" si="379"/>
        <v>1.178522707131932E-3</v>
      </c>
      <c r="AY284" s="18">
        <f t="shared" si="380"/>
        <v>3.8806277310031282E-4</v>
      </c>
      <c r="AZ284" s="18">
        <f t="shared" si="381"/>
        <v>6.3890460045860822E-5</v>
      </c>
      <c r="BA284" s="18">
        <f t="shared" si="382"/>
        <v>7.0125955005679099E-6</v>
      </c>
      <c r="BB284" s="18">
        <f t="shared" si="383"/>
        <v>5.7727510045262842E-7</v>
      </c>
      <c r="BC284" s="18">
        <f t="shared" si="384"/>
        <v>3.8016913033196304E-8</v>
      </c>
      <c r="BD284" s="18">
        <f t="shared" si="385"/>
        <v>3.5758933717999746E-7</v>
      </c>
      <c r="BE284" s="18">
        <f t="shared" si="386"/>
        <v>4.5422826375989767E-7</v>
      </c>
      <c r="BF284" s="18">
        <f t="shared" si="387"/>
        <v>2.8849198528321273E-7</v>
      </c>
      <c r="BG284" s="18">
        <f t="shared" si="388"/>
        <v>1.221524245449171E-7</v>
      </c>
      <c r="BH284" s="18">
        <f t="shared" si="389"/>
        <v>3.8791064180397021E-8</v>
      </c>
      <c r="BI284" s="18">
        <f t="shared" si="390"/>
        <v>9.8548787114371953E-9</v>
      </c>
      <c r="BJ284" s="19">
        <f t="shared" si="391"/>
        <v>0.60848161340159568</v>
      </c>
      <c r="BK284" s="19">
        <f t="shared" si="392"/>
        <v>0.29612175851132172</v>
      </c>
      <c r="BL284" s="19">
        <f t="shared" si="393"/>
        <v>9.4230637380827723E-2</v>
      </c>
      <c r="BM284" s="19">
        <f t="shared" si="394"/>
        <v>0.21616795528614768</v>
      </c>
      <c r="BN284" s="19">
        <f t="shared" si="395"/>
        <v>0.78347990822857239</v>
      </c>
    </row>
    <row r="285" spans="1:66" x14ac:dyDescent="0.25">
      <c r="A285" t="s">
        <v>154</v>
      </c>
      <c r="B285" t="s">
        <v>171</v>
      </c>
      <c r="C285" t="s">
        <v>167</v>
      </c>
      <c r="D285" s="16">
        <v>44318</v>
      </c>
      <c r="E285" s="15">
        <f>VLOOKUP(A285,home!$A$2:$E$405,3,FALSE)</f>
        <v>1.3470319634703201</v>
      </c>
      <c r="F285" s="15">
        <f>VLOOKUP(B285,home!$B$2:$E$405,3,FALSE)</f>
        <v>0.68</v>
      </c>
      <c r="G285" s="15">
        <f>VLOOKUP(C285,away!$B$2:$E$405,4,FALSE)</f>
        <v>0.54</v>
      </c>
      <c r="H285" s="15">
        <f>VLOOKUP(A285,away!$A$2:$E$405,3,FALSE)</f>
        <v>1.04566210045662</v>
      </c>
      <c r="I285" s="15">
        <f>VLOOKUP(C285,away!$B$2:$E$405,3,FALSE)</f>
        <v>0.81</v>
      </c>
      <c r="J285" s="15">
        <f>VLOOKUP(B285,home!$B$2:$E$405,4,FALSE)</f>
        <v>1.1200000000000001</v>
      </c>
      <c r="K285" s="17">
        <f t="shared" si="340"/>
        <v>0.49463013698630159</v>
      </c>
      <c r="L285" s="17">
        <f t="shared" si="341"/>
        <v>0.94862465753424585</v>
      </c>
      <c r="M285" s="18">
        <f t="shared" si="342"/>
        <v>0.23615786112025153</v>
      </c>
      <c r="N285" s="18">
        <f t="shared" si="343"/>
        <v>0.116810795196302</v>
      </c>
      <c r="O285" s="18">
        <f t="shared" si="344"/>
        <v>0.22402517012921858</v>
      </c>
      <c r="P285" s="18">
        <f t="shared" si="345"/>
        <v>0.11080960058939492</v>
      </c>
      <c r="Q285" s="18">
        <f t="shared" si="346"/>
        <v>2.8889069814712839E-2</v>
      </c>
      <c r="R285" s="18">
        <f t="shared" si="347"/>
        <v>0.10625790014644056</v>
      </c>
      <c r="S285" s="18">
        <f t="shared" si="348"/>
        <v>1.2998474330406559E-2</v>
      </c>
      <c r="T285" s="18">
        <f t="shared" si="349"/>
        <v>2.7404883959464887E-2</v>
      </c>
      <c r="U285" s="18">
        <f t="shared" si="350"/>
        <v>5.2558359705310649E-2</v>
      </c>
      <c r="V285" s="18">
        <f t="shared" si="351"/>
        <v>6.7768028931123648E-4</v>
      </c>
      <c r="W285" s="18">
        <f t="shared" si="352"/>
        <v>4.7631348532860803E-3</v>
      </c>
      <c r="X285" s="18">
        <f t="shared" si="353"/>
        <v>4.5184271689879384E-3</v>
      </c>
      <c r="Y285" s="18">
        <f t="shared" si="354"/>
        <v>2.1431457128873069E-3</v>
      </c>
      <c r="Z285" s="18">
        <f t="shared" si="355"/>
        <v>3.3599621378908429E-2</v>
      </c>
      <c r="AA285" s="18">
        <f t="shared" si="356"/>
        <v>1.6619385325337344E-2</v>
      </c>
      <c r="AB285" s="18">
        <f t="shared" si="357"/>
        <v>4.1102244200498707E-3</v>
      </c>
      <c r="AC285" s="18">
        <f t="shared" si="358"/>
        <v>1.9873751457411282E-5</v>
      </c>
      <c r="AD285" s="18">
        <f t="shared" si="359"/>
        <v>5.8899751124128039E-4</v>
      </c>
      <c r="AE285" s="18">
        <f t="shared" si="360"/>
        <v>5.5873756238978276E-4</v>
      </c>
      <c r="AF285" s="18">
        <f t="shared" si="361"/>
        <v>2.6501611438676343E-4</v>
      </c>
      <c r="AG285" s="18">
        <f t="shared" si="362"/>
        <v>8.3800273583733349E-5</v>
      </c>
      <c r="AH285" s="18">
        <f t="shared" si="363"/>
        <v>7.9683573309618314E-3</v>
      </c>
      <c r="AI285" s="18">
        <f t="shared" si="364"/>
        <v>3.9413896781694512E-3</v>
      </c>
      <c r="AJ285" s="18">
        <f t="shared" si="365"/>
        <v>9.7476505821467532E-4</v>
      </c>
      <c r="AK285" s="18">
        <f t="shared" si="366"/>
        <v>1.6071605809139501E-4</v>
      </c>
      <c r="AL285" s="18">
        <f t="shared" si="367"/>
        <v>3.7300515015882372E-7</v>
      </c>
      <c r="AM285" s="18">
        <f t="shared" si="368"/>
        <v>5.8267183933973083E-5</v>
      </c>
      <c r="AN285" s="18">
        <f t="shared" si="369"/>
        <v>5.5273687404850127E-5</v>
      </c>
      <c r="AO285" s="18">
        <f t="shared" si="370"/>
        <v>2.621699139254045E-5</v>
      </c>
      <c r="AP285" s="18">
        <f t="shared" si="371"/>
        <v>8.2900281604423197E-6</v>
      </c>
      <c r="AQ285" s="18">
        <f t="shared" si="372"/>
        <v>1.9660312811622121E-6</v>
      </c>
      <c r="AR285" s="18">
        <f t="shared" si="373"/>
        <v>1.5117960488388333E-3</v>
      </c>
      <c r="AS285" s="18">
        <f t="shared" si="374"/>
        <v>7.4777988673250162E-4</v>
      </c>
      <c r="AT285" s="18">
        <f t="shared" si="375"/>
        <v>1.849372339050492E-4</v>
      </c>
      <c r="AU285" s="18">
        <f t="shared" si="376"/>
        <v>3.0491843113440727E-5</v>
      </c>
      <c r="AV285" s="18">
        <f t="shared" si="377"/>
        <v>3.7705461340415008E-6</v>
      </c>
      <c r="AW285" s="18">
        <f t="shared" si="378"/>
        <v>4.8616905270740753E-9</v>
      </c>
      <c r="AX285" s="18">
        <f t="shared" si="379"/>
        <v>4.8034508618445166E-6</v>
      </c>
      <c r="AY285" s="18">
        <f t="shared" si="380"/>
        <v>4.5566719287998326E-6</v>
      </c>
      <c r="AZ285" s="18">
        <f t="shared" si="381"/>
        <v>2.1612856739768259E-6</v>
      </c>
      <c r="BA285" s="18">
        <f t="shared" si="382"/>
        <v>6.8341629410331294E-7</v>
      </c>
      <c r="BB285" s="18">
        <f t="shared" si="383"/>
        <v>1.6207638698676961E-7</v>
      </c>
      <c r="BC285" s="18">
        <f t="shared" si="384"/>
        <v>3.0749931419942453E-8</v>
      </c>
      <c r="BD285" s="18">
        <f t="shared" si="385"/>
        <v>2.3902116818189399E-4</v>
      </c>
      <c r="BE285" s="18">
        <f t="shared" si="386"/>
        <v>1.1822707316043606E-4</v>
      </c>
      <c r="BF285" s="18">
        <f t="shared" si="387"/>
        <v>2.9239336696417995E-5</v>
      </c>
      <c r="BG285" s="18">
        <f t="shared" si="388"/>
        <v>4.8208857051792754E-6</v>
      </c>
      <c r="BH285" s="18">
        <f t="shared" si="389"/>
        <v>5.9613883918703204E-7</v>
      </c>
      <c r="BI285" s="18">
        <f t="shared" si="390"/>
        <v>5.8973647137987331E-8</v>
      </c>
      <c r="BJ285" s="19">
        <f t="shared" si="391"/>
        <v>0.18618841974049272</v>
      </c>
      <c r="BK285" s="19">
        <f t="shared" si="392"/>
        <v>0.36066841975790059</v>
      </c>
      <c r="BL285" s="19">
        <f t="shared" si="393"/>
        <v>0.41948700698674851</v>
      </c>
      <c r="BM285" s="19">
        <f t="shared" si="394"/>
        <v>0.17698851905749152</v>
      </c>
      <c r="BN285" s="19">
        <f t="shared" si="395"/>
        <v>0.82295039699632044</v>
      </c>
    </row>
    <row r="286" spans="1:66" x14ac:dyDescent="0.25">
      <c r="A286" t="s">
        <v>154</v>
      </c>
      <c r="B286" t="s">
        <v>173</v>
      </c>
      <c r="C286" t="s">
        <v>156</v>
      </c>
      <c r="D286" s="16">
        <v>44318</v>
      </c>
      <c r="E286" s="15">
        <f>VLOOKUP(A286,home!$A$2:$E$405,3,FALSE)</f>
        <v>1.3470319634703201</v>
      </c>
      <c r="F286" s="15">
        <f>VLOOKUP(B286,home!$B$2:$E$405,3,FALSE)</f>
        <v>0.88</v>
      </c>
      <c r="G286" s="15">
        <f>VLOOKUP(C286,away!$B$2:$E$405,4,FALSE)</f>
        <v>0.8</v>
      </c>
      <c r="H286" s="15">
        <f>VLOOKUP(A286,away!$A$2:$E$405,3,FALSE)</f>
        <v>1.04566210045662</v>
      </c>
      <c r="I286" s="15">
        <f>VLOOKUP(C286,away!$B$2:$E$405,3,FALSE)</f>
        <v>0.49</v>
      </c>
      <c r="J286" s="15">
        <f>VLOOKUP(B286,home!$B$2:$E$405,4,FALSE)</f>
        <v>0.87</v>
      </c>
      <c r="K286" s="17">
        <f t="shared" si="340"/>
        <v>0.94831050228310532</v>
      </c>
      <c r="L286" s="17">
        <f t="shared" si="341"/>
        <v>0.44576575342465707</v>
      </c>
      <c r="M286" s="18">
        <f t="shared" si="342"/>
        <v>0.24806207649096768</v>
      </c>
      <c r="N286" s="18">
        <f t="shared" si="343"/>
        <v>0.23523987235453964</v>
      </c>
      <c r="O286" s="18">
        <f t="shared" si="344"/>
        <v>0.11057757842308111</v>
      </c>
      <c r="P286" s="18">
        <f t="shared" si="345"/>
        <v>0.10486187893564151</v>
      </c>
      <c r="Q286" s="18">
        <f t="shared" si="346"/>
        <v>0.1115402207547735</v>
      </c>
      <c r="R286" s="18">
        <f t="shared" si="347"/>
        <v>2.4645848778819424E-2</v>
      </c>
      <c r="S286" s="18">
        <f t="shared" si="348"/>
        <v>1.1081917286048274E-2</v>
      </c>
      <c r="T286" s="18">
        <f t="shared" si="349"/>
        <v>4.9720810541904178E-2</v>
      </c>
      <c r="U286" s="18">
        <f t="shared" si="350"/>
        <v>2.3371917234635706E-2</v>
      </c>
      <c r="V286" s="18">
        <f t="shared" si="351"/>
        <v>5.2051069244117684E-4</v>
      </c>
      <c r="W286" s="18">
        <f t="shared" si="352"/>
        <v>3.5258254256242579E-2</v>
      </c>
      <c r="X286" s="18">
        <f t="shared" si="353"/>
        <v>1.5716922272972094E-2</v>
      </c>
      <c r="Y286" s="18">
        <f t="shared" si="354"/>
        <v>3.5030328492640897E-3</v>
      </c>
      <c r="Z286" s="18">
        <f t="shared" si="355"/>
        <v>3.6620917832268693E-3</v>
      </c>
      <c r="AA286" s="18">
        <f t="shared" si="356"/>
        <v>3.4728000983587051E-3</v>
      </c>
      <c r="AB286" s="18">
        <f t="shared" si="357"/>
        <v>1.6466464028016803E-3</v>
      </c>
      <c r="AC286" s="18">
        <f t="shared" si="358"/>
        <v>1.3752033862746903E-5</v>
      </c>
      <c r="AD286" s="18">
        <f t="shared" si="359"/>
        <v>8.3589432008407093E-3</v>
      </c>
      <c r="AE286" s="18">
        <f t="shared" si="360"/>
        <v>3.7261306137566729E-3</v>
      </c>
      <c r="AF286" s="18">
        <f t="shared" si="361"/>
        <v>8.3049071019996147E-4</v>
      </c>
      <c r="AG286" s="18">
        <f t="shared" si="362"/>
        <v>1.2340143904815483E-4</v>
      </c>
      <c r="AH286" s="18">
        <f t="shared" si="363"/>
        <v>4.0810877571509271E-4</v>
      </c>
      <c r="AI286" s="18">
        <f t="shared" si="364"/>
        <v>3.870138380845227E-4</v>
      </c>
      <c r="AJ286" s="18">
        <f t="shared" si="365"/>
        <v>1.8350464359222302E-4</v>
      </c>
      <c r="AK286" s="18">
        <f t="shared" si="366"/>
        <v>5.8006460245407764E-5</v>
      </c>
      <c r="AL286" s="18">
        <f t="shared" si="367"/>
        <v>2.3253278057385225E-7</v>
      </c>
      <c r="AM286" s="18">
        <f t="shared" si="368"/>
        <v>1.5853747250690405E-3</v>
      </c>
      <c r="AN286" s="18">
        <f t="shared" si="369"/>
        <v>7.0670575878080931E-4</v>
      </c>
      <c r="AO286" s="18">
        <f t="shared" si="370"/>
        <v>1.5751261250623571E-4</v>
      </c>
      <c r="AP286" s="18">
        <f t="shared" si="371"/>
        <v>2.3404576129242744E-5</v>
      </c>
      <c r="AQ286" s="18">
        <f t="shared" si="372"/>
        <v>2.6082396279591582E-6</v>
      </c>
      <c r="AR286" s="18">
        <f t="shared" si="373"/>
        <v>3.6384183177170537E-5</v>
      </c>
      <c r="AS286" s="18">
        <f t="shared" si="374"/>
        <v>3.4503503023903101E-5</v>
      </c>
      <c r="AT286" s="18">
        <f t="shared" si="375"/>
        <v>1.6360017141562091E-5</v>
      </c>
      <c r="AU286" s="18">
        <f t="shared" si="376"/>
        <v>5.1714586909583215E-6</v>
      </c>
      <c r="AV286" s="18">
        <f t="shared" si="377"/>
        <v>1.226037147189754E-6</v>
      </c>
      <c r="AW286" s="18">
        <f t="shared" si="378"/>
        <v>2.7304796522923799E-9</v>
      </c>
      <c r="AX286" s="18">
        <f t="shared" si="379"/>
        <v>2.5057125030619357E-4</v>
      </c>
      <c r="AY286" s="18">
        <f t="shared" si="380"/>
        <v>1.1169608217929871E-4</v>
      </c>
      <c r="AZ286" s="18">
        <f t="shared" si="381"/>
        <v>2.4895144113618748E-5</v>
      </c>
      <c r="BA286" s="18">
        <f t="shared" si="382"/>
        <v>3.6991342241408933E-6</v>
      </c>
      <c r="BB286" s="18">
        <f t="shared" si="383"/>
        <v>4.1223683861077477E-7</v>
      </c>
      <c r="BC286" s="18">
        <f t="shared" si="384"/>
        <v>3.6752212990546148E-8</v>
      </c>
      <c r="BD286" s="18">
        <f t="shared" si="385"/>
        <v>2.7031371377853604E-6</v>
      </c>
      <c r="BE286" s="18">
        <f t="shared" si="386"/>
        <v>2.5634133368733507E-6</v>
      </c>
      <c r="BF286" s="18">
        <f t="shared" si="387"/>
        <v>1.2154558945247889E-6</v>
      </c>
      <c r="BG286" s="18">
        <f t="shared" si="388"/>
        <v>3.8420986327992131E-7</v>
      </c>
      <c r="BH286" s="18">
        <f t="shared" si="389"/>
        <v>9.108756210727634E-8</v>
      </c>
      <c r="BI286" s="18">
        <f t="shared" si="390"/>
        <v>1.727585835473896E-8</v>
      </c>
      <c r="BJ286" s="19">
        <f t="shared" si="391"/>
        <v>0.4668849955055297</v>
      </c>
      <c r="BK286" s="19">
        <f t="shared" si="392"/>
        <v>0.36465206405392131</v>
      </c>
      <c r="BL286" s="19">
        <f t="shared" si="393"/>
        <v>0.16485204443416754</v>
      </c>
      <c r="BM286" s="19">
        <f t="shared" si="394"/>
        <v>0.1650120266873229</v>
      </c>
      <c r="BN286" s="19">
        <f t="shared" si="395"/>
        <v>0.83492747573782289</v>
      </c>
    </row>
    <row r="287" spans="1:66" x14ac:dyDescent="0.25">
      <c r="A287" t="s">
        <v>24</v>
      </c>
      <c r="B287" t="s">
        <v>287</v>
      </c>
      <c r="C287" t="s">
        <v>294</v>
      </c>
      <c r="D287" s="16">
        <v>44318</v>
      </c>
      <c r="E287" s="15">
        <f>VLOOKUP(A287,home!$A$2:$E$405,3,FALSE)</f>
        <v>1.6</v>
      </c>
      <c r="F287" s="15">
        <f>VLOOKUP(B287,home!$B$2:$E$405,3,FALSE)</f>
        <v>0.69</v>
      </c>
      <c r="G287" s="15">
        <f>VLOOKUP(C287,away!$B$2:$E$405,4,FALSE)</f>
        <v>0.62</v>
      </c>
      <c r="H287" s="15">
        <f>VLOOKUP(A287,away!$A$2:$E$405,3,FALSE)</f>
        <v>1.46</v>
      </c>
      <c r="I287" s="15">
        <f>VLOOKUP(C287,away!$B$2:$E$405,3,FALSE)</f>
        <v>1.25</v>
      </c>
      <c r="J287" s="15">
        <f>VLOOKUP(B287,home!$B$2:$E$405,4,FALSE)</f>
        <v>0.62</v>
      </c>
      <c r="K287" s="17">
        <f t="shared" si="340"/>
        <v>0.68447999999999987</v>
      </c>
      <c r="L287" s="17">
        <f t="shared" si="341"/>
        <v>1.1315</v>
      </c>
      <c r="M287" s="18">
        <f t="shared" si="342"/>
        <v>0.16267840540920087</v>
      </c>
      <c r="N287" s="18">
        <f t="shared" si="343"/>
        <v>0.11135011493448978</v>
      </c>
      <c r="O287" s="18">
        <f t="shared" si="344"/>
        <v>0.18407061572051076</v>
      </c>
      <c r="P287" s="18">
        <f t="shared" si="345"/>
        <v>0.12599265504837517</v>
      </c>
      <c r="Q287" s="18">
        <f t="shared" si="346"/>
        <v>3.8108463335179768E-2</v>
      </c>
      <c r="R287" s="18">
        <f t="shared" si="347"/>
        <v>0.10413795084387897</v>
      </c>
      <c r="S287" s="18">
        <f t="shared" si="348"/>
        <v>2.4394985133719901E-2</v>
      </c>
      <c r="T287" s="18">
        <f t="shared" si="349"/>
        <v>4.3119726263755903E-2</v>
      </c>
      <c r="U287" s="18">
        <f t="shared" si="350"/>
        <v>7.1280344593618261E-2</v>
      </c>
      <c r="V287" s="18">
        <f t="shared" si="351"/>
        <v>2.0992945076253123E-3</v>
      </c>
      <c r="W287" s="18">
        <f t="shared" si="352"/>
        <v>8.6948269945546167E-3</v>
      </c>
      <c r="X287" s="18">
        <f t="shared" si="353"/>
        <v>9.8381967443385478E-3</v>
      </c>
      <c r="Y287" s="18">
        <f t="shared" si="354"/>
        <v>5.5659598081095338E-3</v>
      </c>
      <c r="Z287" s="18">
        <f t="shared" si="355"/>
        <v>3.9277363793283018E-2</v>
      </c>
      <c r="AA287" s="18">
        <f t="shared" si="356"/>
        <v>2.6884569969226352E-2</v>
      </c>
      <c r="AB287" s="18">
        <f t="shared" si="357"/>
        <v>9.2009752262680235E-3</v>
      </c>
      <c r="AC287" s="18">
        <f t="shared" si="358"/>
        <v>1.0161754723947249E-4</v>
      </c>
      <c r="AD287" s="18">
        <f t="shared" si="359"/>
        <v>1.4878587953081851E-3</v>
      </c>
      <c r="AE287" s="18">
        <f t="shared" si="360"/>
        <v>1.6835122268912114E-3</v>
      </c>
      <c r="AF287" s="18">
        <f t="shared" si="361"/>
        <v>9.5244704236370286E-4</v>
      </c>
      <c r="AG287" s="18">
        <f t="shared" si="362"/>
        <v>3.5923127614484327E-4</v>
      </c>
      <c r="AH287" s="18">
        <f t="shared" si="363"/>
        <v>1.1110584283024928E-2</v>
      </c>
      <c r="AI287" s="18">
        <f t="shared" si="364"/>
        <v>7.6049727300449002E-3</v>
      </c>
      <c r="AJ287" s="18">
        <f t="shared" si="365"/>
        <v>2.6027258671305654E-3</v>
      </c>
      <c r="AK287" s="18">
        <f t="shared" si="366"/>
        <v>5.9383793384450991E-4</v>
      </c>
      <c r="AL287" s="18">
        <f t="shared" si="367"/>
        <v>3.148067389522298E-6</v>
      </c>
      <c r="AM287" s="18">
        <f t="shared" si="368"/>
        <v>2.0368191764250931E-4</v>
      </c>
      <c r="AN287" s="18">
        <f t="shared" si="369"/>
        <v>2.3046608981249926E-4</v>
      </c>
      <c r="AO287" s="18">
        <f t="shared" si="370"/>
        <v>1.3038619031142146E-4</v>
      </c>
      <c r="AP287" s="18">
        <f t="shared" si="371"/>
        <v>4.9177324779124459E-5</v>
      </c>
      <c r="AQ287" s="18">
        <f t="shared" si="372"/>
        <v>1.3911035746894825E-5</v>
      </c>
      <c r="AR287" s="18">
        <f t="shared" si="373"/>
        <v>2.5143252232485403E-3</v>
      </c>
      <c r="AS287" s="18">
        <f t="shared" si="374"/>
        <v>1.7210053288091603E-3</v>
      </c>
      <c r="AT287" s="18">
        <f t="shared" si="375"/>
        <v>5.889968637316468E-4</v>
      </c>
      <c r="AU287" s="18">
        <f t="shared" si="376"/>
        <v>1.3438552442901255E-4</v>
      </c>
      <c r="AV287" s="18">
        <f t="shared" si="377"/>
        <v>2.2996050940292615E-5</v>
      </c>
      <c r="AW287" s="18">
        <f t="shared" si="378"/>
        <v>6.7726220616995128E-8</v>
      </c>
      <c r="AX287" s="18">
        <f t="shared" si="379"/>
        <v>2.3236033164657455E-5</v>
      </c>
      <c r="AY287" s="18">
        <f t="shared" si="380"/>
        <v>2.6291571525809907E-5</v>
      </c>
      <c r="AZ287" s="18">
        <f t="shared" si="381"/>
        <v>1.4874456590726955E-5</v>
      </c>
      <c r="BA287" s="18">
        <f t="shared" si="382"/>
        <v>5.6101492108025166E-6</v>
      </c>
      <c r="BB287" s="18">
        <f t="shared" si="383"/>
        <v>1.586970958005761E-6</v>
      </c>
      <c r="BC287" s="18">
        <f t="shared" si="384"/>
        <v>3.5913152779670362E-7</v>
      </c>
      <c r="BD287" s="18">
        <f t="shared" si="385"/>
        <v>4.7415983168428799E-4</v>
      </c>
      <c r="BE287" s="18">
        <f t="shared" si="386"/>
        <v>3.2455292159126135E-4</v>
      </c>
      <c r="BF287" s="18">
        <f t="shared" si="387"/>
        <v>1.1107499188539324E-4</v>
      </c>
      <c r="BG287" s="18">
        <f t="shared" si="388"/>
        <v>2.5342870148571323E-5</v>
      </c>
      <c r="BH287" s="18">
        <f t="shared" si="389"/>
        <v>4.336671939823523E-6</v>
      </c>
      <c r="BI287" s="18">
        <f t="shared" si="390"/>
        <v>5.9367304187408089E-7</v>
      </c>
      <c r="BJ287" s="19">
        <f t="shared" si="391"/>
        <v>0.22185991829240631</v>
      </c>
      <c r="BK287" s="19">
        <f t="shared" si="392"/>
        <v>0.31529639728507608</v>
      </c>
      <c r="BL287" s="19">
        <f t="shared" si="393"/>
        <v>0.42340834711899711</v>
      </c>
      <c r="BM287" s="19">
        <f t="shared" si="394"/>
        <v>0.27347759735282196</v>
      </c>
      <c r="BN287" s="19">
        <f t="shared" si="395"/>
        <v>0.7263382052916354</v>
      </c>
    </row>
    <row r="288" spans="1:66" x14ac:dyDescent="0.25">
      <c r="A288" t="s">
        <v>27</v>
      </c>
      <c r="B288" t="s">
        <v>195</v>
      </c>
      <c r="C288" t="s">
        <v>187</v>
      </c>
      <c r="D288" s="16">
        <v>44318</v>
      </c>
      <c r="E288" s="15">
        <f>VLOOKUP(A288,home!$A$2:$E$405,3,FALSE)</f>
        <v>1.31658291457286</v>
      </c>
      <c r="F288" s="15">
        <f>VLOOKUP(B288,home!$B$2:$E$405,3,FALSE)</f>
        <v>1.52</v>
      </c>
      <c r="G288" s="15">
        <f>VLOOKUP(C288,away!$B$2:$E$405,4,FALSE)</f>
        <v>1.22</v>
      </c>
      <c r="H288" s="15">
        <f>VLOOKUP(A288,away!$A$2:$E$405,3,FALSE)</f>
        <v>1.0703517587939699</v>
      </c>
      <c r="I288" s="15">
        <f>VLOOKUP(C288,away!$B$2:$E$405,3,FALSE)</f>
        <v>0.61</v>
      </c>
      <c r="J288" s="15">
        <f>VLOOKUP(B288,home!$B$2:$E$405,4,FALSE)</f>
        <v>1.31</v>
      </c>
      <c r="K288" s="17">
        <f t="shared" ref="K288:K351" si="396">E288*F288*G288</f>
        <v>2.4414713567839113</v>
      </c>
      <c r="L288" s="17">
        <f t="shared" ref="L288:L351" si="397">H288*I288*J288</f>
        <v>0.85531809045226137</v>
      </c>
      <c r="M288" s="18">
        <f t="shared" si="342"/>
        <v>3.7001773049245505E-2</v>
      </c>
      <c r="N288" s="18">
        <f t="shared" si="343"/>
        <v>9.0338769049951778E-2</v>
      </c>
      <c r="O288" s="18">
        <f t="shared" si="344"/>
        <v>3.1648285867828613E-2</v>
      </c>
      <c r="P288" s="18">
        <f t="shared" si="345"/>
        <v>7.7268383437612609E-2</v>
      </c>
      <c r="Q288" s="18">
        <f t="shared" si="346"/>
        <v>0.1102797585212871</v>
      </c>
      <c r="R288" s="18">
        <f t="shared" si="347"/>
        <v>1.3534675717279227E-2</v>
      </c>
      <c r="S288" s="18">
        <f t="shared" si="348"/>
        <v>4.0338628307864749E-2</v>
      </c>
      <c r="T288" s="18">
        <f t="shared" si="349"/>
        <v>9.4324272473963799E-2</v>
      </c>
      <c r="U288" s="18">
        <f t="shared" si="350"/>
        <v>3.3044523087095976E-2</v>
      </c>
      <c r="V288" s="18">
        <f t="shared" si="351"/>
        <v>9.3596133451681971E-3</v>
      </c>
      <c r="W288" s="18">
        <f t="shared" si="352"/>
        <v>8.9748290554256302E-2</v>
      </c>
      <c r="X288" s="18">
        <f t="shared" si="353"/>
        <v>7.6763336498221243E-2</v>
      </c>
      <c r="Y288" s="18">
        <f t="shared" si="354"/>
        <v>3.2828535195201479E-2</v>
      </c>
      <c r="Z288" s="18">
        <f t="shared" si="355"/>
        <v>3.8588176631312874E-3</v>
      </c>
      <c r="AA288" s="18">
        <f t="shared" si="356"/>
        <v>9.4211927955868656E-3</v>
      </c>
      <c r="AB288" s="18">
        <f t="shared" si="357"/>
        <v>1.1500786178582141E-2</v>
      </c>
      <c r="AC288" s="18">
        <f t="shared" si="358"/>
        <v>1.2215667878599781E-3</v>
      </c>
      <c r="AD288" s="18">
        <f t="shared" si="359"/>
        <v>5.47794701771342E-2</v>
      </c>
      <c r="AE288" s="18">
        <f t="shared" si="360"/>
        <v>4.685387182789303E-2</v>
      </c>
      <c r="AF288" s="18">
        <f t="shared" si="361"/>
        <v>2.0037482091064231E-2</v>
      </c>
      <c r="AG288" s="18">
        <f t="shared" si="362"/>
        <v>5.7128069732001489E-3</v>
      </c>
      <c r="AH288" s="18">
        <f t="shared" si="363"/>
        <v>8.2512913875822731E-4</v>
      </c>
      <c r="AI288" s="18">
        <f t="shared" si="364"/>
        <v>2.0145291579259893E-3</v>
      </c>
      <c r="AJ288" s="18">
        <f t="shared" si="365"/>
        <v>2.4592076182411581E-3</v>
      </c>
      <c r="AK288" s="18">
        <f t="shared" si="366"/>
        <v>2.0013616534401901E-3</v>
      </c>
      <c r="AL288" s="18">
        <f t="shared" si="367"/>
        <v>1.0203672222236097E-4</v>
      </c>
      <c r="AM288" s="18">
        <f t="shared" si="368"/>
        <v>2.674850147545434E-2</v>
      </c>
      <c r="AN288" s="18">
        <f t="shared" si="369"/>
        <v>2.2878477204445104E-2</v>
      </c>
      <c r="AO288" s="18">
        <f t="shared" si="370"/>
        <v>9.7841877174807863E-3</v>
      </c>
      <c r="AP288" s="18">
        <f t="shared" si="371"/>
        <v>2.7895309183807128E-3</v>
      </c>
      <c r="AQ288" s="18">
        <f t="shared" si="372"/>
        <v>5.9648406459173332E-4</v>
      </c>
      <c r="AR288" s="18">
        <f t="shared" si="373"/>
        <v>1.4114957586784123E-4</v>
      </c>
      <c r="AS288" s="18">
        <f t="shared" si="374"/>
        <v>3.4461264650353197E-4</v>
      </c>
      <c r="AT288" s="18">
        <f t="shared" si="375"/>
        <v>4.2068095281193638E-4</v>
      </c>
      <c r="AU288" s="18">
        <f t="shared" si="376"/>
        <v>3.423601655449689E-4</v>
      </c>
      <c r="AV288" s="18">
        <f t="shared" si="377"/>
        <v>2.089656344704599E-4</v>
      </c>
      <c r="AW288" s="18">
        <f t="shared" si="378"/>
        <v>5.918794881427774E-6</v>
      </c>
      <c r="AX288" s="18">
        <f t="shared" si="379"/>
        <v>1.0884283364868991E-2</v>
      </c>
      <c r="AY288" s="18">
        <f t="shared" si="380"/>
        <v>9.3095244635810603E-3</v>
      </c>
      <c r="AZ288" s="18">
        <f t="shared" si="381"/>
        <v>3.9813023436043819E-3</v>
      </c>
      <c r="BA288" s="18">
        <f t="shared" si="382"/>
        <v>1.135093306014938E-3</v>
      </c>
      <c r="BB288" s="18">
        <f t="shared" si="383"/>
        <v>2.4271645974646017E-4</v>
      </c>
      <c r="BC288" s="18">
        <f t="shared" si="384"/>
        <v>4.151995577433511E-5</v>
      </c>
      <c r="BD288" s="18">
        <f t="shared" si="385"/>
        <v>2.0121297616571422E-5</v>
      </c>
      <c r="BE288" s="18">
        <f t="shared" si="386"/>
        <v>4.9125571792183515E-5</v>
      </c>
      <c r="BF288" s="18">
        <f t="shared" si="387"/>
        <v>5.9969338208123868E-5</v>
      </c>
      <c r="BG288" s="18">
        <f t="shared" si="388"/>
        <v>4.8804473840140474E-5</v>
      </c>
      <c r="BH288" s="18">
        <f t="shared" si="389"/>
        <v>2.9788681240903163E-5</v>
      </c>
      <c r="BI288" s="18">
        <f t="shared" si="390"/>
        <v>1.4545642401206264E-5</v>
      </c>
      <c r="BJ288" s="19">
        <f t="shared" si="391"/>
        <v>0.7100582146361164</v>
      </c>
      <c r="BK288" s="19">
        <f t="shared" si="392"/>
        <v>0.17460152611355445</v>
      </c>
      <c r="BL288" s="19">
        <f t="shared" si="393"/>
        <v>0.10812981519503621</v>
      </c>
      <c r="BM288" s="19">
        <f t="shared" si="394"/>
        <v>0.62727312229593379</v>
      </c>
      <c r="BN288" s="19">
        <f t="shared" si="395"/>
        <v>0.36007164564320487</v>
      </c>
    </row>
    <row r="289" spans="1:66" x14ac:dyDescent="0.25">
      <c r="A289" t="s">
        <v>196</v>
      </c>
      <c r="B289" t="s">
        <v>204</v>
      </c>
      <c r="C289" t="s">
        <v>202</v>
      </c>
      <c r="D289" s="16">
        <v>44318</v>
      </c>
      <c r="E289" s="15">
        <f>VLOOKUP(A289,home!$A$2:$E$405,3,FALSE)</f>
        <v>1.6</v>
      </c>
      <c r="F289" s="15">
        <f>VLOOKUP(B289,home!$B$2:$E$405,3,FALSE)</f>
        <v>1.06</v>
      </c>
      <c r="G289" s="15">
        <f>VLOOKUP(C289,away!$B$2:$E$405,4,FALSE)</f>
        <v>1.31</v>
      </c>
      <c r="H289" s="15">
        <f>VLOOKUP(A289,away!$A$2:$E$405,3,FALSE)</f>
        <v>1.51111111111111</v>
      </c>
      <c r="I289" s="15">
        <f>VLOOKUP(C289,away!$B$2:$E$405,3,FALSE)</f>
        <v>0.5</v>
      </c>
      <c r="J289" s="15">
        <f>VLOOKUP(B289,home!$B$2:$E$405,4,FALSE)</f>
        <v>1.46</v>
      </c>
      <c r="K289" s="17">
        <f t="shared" si="396"/>
        <v>2.2217600000000002</v>
      </c>
      <c r="L289" s="17">
        <f t="shared" si="397"/>
        <v>1.1031111111111103</v>
      </c>
      <c r="M289" s="18">
        <f t="shared" si="342"/>
        <v>3.5977155510209136E-2</v>
      </c>
      <c r="N289" s="18">
        <f t="shared" si="343"/>
        <v>7.9932605026362263E-2</v>
      </c>
      <c r="O289" s="18">
        <f t="shared" si="344"/>
        <v>3.9686799989484003E-2</v>
      </c>
      <c r="P289" s="18">
        <f t="shared" si="345"/>
        <v>8.8174544744635985E-2</v>
      </c>
      <c r="Q289" s="18">
        <f t="shared" si="346"/>
        <v>8.8795532271685351E-2</v>
      </c>
      <c r="R289" s="18">
        <f t="shared" si="347"/>
        <v>2.188947501642205E-2</v>
      </c>
      <c r="S289" s="18">
        <f t="shared" si="348"/>
        <v>5.4025604794670307E-2</v>
      </c>
      <c r="T289" s="18">
        <f t="shared" si="349"/>
        <v>9.795133826592127E-2</v>
      </c>
      <c r="U289" s="18">
        <f t="shared" si="350"/>
        <v>4.8633160012485854E-2</v>
      </c>
      <c r="V289" s="18">
        <f t="shared" si="351"/>
        <v>1.4712061460383289E-2</v>
      </c>
      <c r="W289" s="18">
        <f t="shared" si="352"/>
        <v>6.5760787259979872E-2</v>
      </c>
      <c r="X289" s="18">
        <f t="shared" si="353"/>
        <v>7.2541455101897745E-2</v>
      </c>
      <c r="Y289" s="18">
        <f t="shared" si="354"/>
        <v>4.0010642569535571E-2</v>
      </c>
      <c r="Z289" s="18">
        <f t="shared" si="355"/>
        <v>8.0488410356680702E-3</v>
      </c>
      <c r="AA289" s="18">
        <f t="shared" si="356"/>
        <v>1.7882593059405896E-2</v>
      </c>
      <c r="AB289" s="18">
        <f t="shared" si="357"/>
        <v>1.986541497783283E-2</v>
      </c>
      <c r="AC289" s="18">
        <f t="shared" si="358"/>
        <v>2.2535642811524702E-3</v>
      </c>
      <c r="AD289" s="18">
        <f t="shared" si="359"/>
        <v>3.6526171675683228E-2</v>
      </c>
      <c r="AE289" s="18">
        <f t="shared" si="360"/>
        <v>4.0292425821798088E-2</v>
      </c>
      <c r="AF289" s="18">
        <f t="shared" si="361"/>
        <v>2.222351130882284E-2</v>
      </c>
      <c r="AG289" s="18">
        <f t="shared" si="362"/>
        <v>8.1716674175552947E-3</v>
      </c>
      <c r="AH289" s="18">
        <f t="shared" si="363"/>
        <v>2.219691494503127E-3</v>
      </c>
      <c r="AI289" s="18">
        <f t="shared" si="364"/>
        <v>4.9316217748272672E-3</v>
      </c>
      <c r="AJ289" s="18">
        <f t="shared" si="365"/>
        <v>5.4784399972201171E-3</v>
      </c>
      <c r="AK289" s="18">
        <f t="shared" si="366"/>
        <v>4.0572596160745895E-3</v>
      </c>
      <c r="AL289" s="18">
        <f t="shared" si="367"/>
        <v>2.2092575327363546E-4</v>
      </c>
      <c r="AM289" s="18">
        <f t="shared" si="368"/>
        <v>1.6230477436433199E-2</v>
      </c>
      <c r="AN289" s="18">
        <f t="shared" si="369"/>
        <v>1.7904019998767628E-2</v>
      </c>
      <c r="AO289" s="18">
        <f t="shared" si="370"/>
        <v>9.8750616970980486E-3</v>
      </c>
      <c r="AP289" s="18">
        <f t="shared" si="371"/>
        <v>3.6310967603255312E-3</v>
      </c>
      <c r="AQ289" s="18">
        <f t="shared" si="372"/>
        <v>1.0013757954586626E-3</v>
      </c>
      <c r="AR289" s="18">
        <f t="shared" si="373"/>
        <v>4.8971327016504509E-4</v>
      </c>
      <c r="AS289" s="18">
        <f t="shared" si="374"/>
        <v>1.0880253551218907E-3</v>
      </c>
      <c r="AT289" s="18">
        <f t="shared" si="375"/>
        <v>1.2086656064978064E-3</v>
      </c>
      <c r="AU289" s="18">
        <f t="shared" si="376"/>
        <v>8.9512163263085539E-4</v>
      </c>
      <c r="AV289" s="18">
        <f t="shared" si="377"/>
        <v>4.9718635962848242E-4</v>
      </c>
      <c r="AW289" s="18">
        <f t="shared" si="378"/>
        <v>1.5040429777214817E-5</v>
      </c>
      <c r="AX289" s="18">
        <f t="shared" si="379"/>
        <v>6.0100375915283014E-3</v>
      </c>
      <c r="AY289" s="18">
        <f t="shared" si="380"/>
        <v>6.6297392454103257E-3</v>
      </c>
      <c r="AZ289" s="18">
        <f t="shared" si="381"/>
        <v>3.6566695126907587E-3</v>
      </c>
      <c r="BA289" s="18">
        <f t="shared" si="382"/>
        <v>1.3445709230368082E-3</v>
      </c>
      <c r="BB289" s="18">
        <f t="shared" si="383"/>
        <v>3.7080278121970627E-4</v>
      </c>
      <c r="BC289" s="18">
        <f t="shared" si="384"/>
        <v>8.1807333598872022E-5</v>
      </c>
      <c r="BD289" s="18">
        <f t="shared" si="385"/>
        <v>9.0034691596269618E-5</v>
      </c>
      <c r="BE289" s="18">
        <f t="shared" si="386"/>
        <v>2.00035476400928E-4</v>
      </c>
      <c r="BF289" s="18">
        <f t="shared" si="387"/>
        <v>2.22215410024263E-4</v>
      </c>
      <c r="BG289" s="18">
        <f t="shared" si="388"/>
        <v>1.6456976979183552E-4</v>
      </c>
      <c r="BH289" s="18">
        <f t="shared" si="389"/>
        <v>9.1408632933177132E-5</v>
      </c>
      <c r="BI289" s="18">
        <f t="shared" si="390"/>
        <v>4.0617608861123134E-5</v>
      </c>
      <c r="BJ289" s="19">
        <f t="shared" si="391"/>
        <v>0.61894179579480946</v>
      </c>
      <c r="BK289" s="19">
        <f t="shared" si="392"/>
        <v>0.20199359578973516</v>
      </c>
      <c r="BL289" s="19">
        <f t="shared" si="393"/>
        <v>0.16963204975190738</v>
      </c>
      <c r="BM289" s="19">
        <f t="shared" si="394"/>
        <v>0.63754547099768799</v>
      </c>
      <c r="BN289" s="19">
        <f t="shared" si="395"/>
        <v>0.35445611255879883</v>
      </c>
    </row>
    <row r="290" spans="1:66" x14ac:dyDescent="0.25">
      <c r="A290" t="s">
        <v>32</v>
      </c>
      <c r="B290" t="s">
        <v>34</v>
      </c>
      <c r="C290" t="s">
        <v>308</v>
      </c>
      <c r="D290" s="16">
        <v>44318</v>
      </c>
      <c r="E290" s="15">
        <f>VLOOKUP(A290,home!$A$2:$E$405,3,FALSE)</f>
        <v>1.26056338028169</v>
      </c>
      <c r="F290" s="15">
        <f>VLOOKUP(B290,home!$B$2:$E$405,3,FALSE)</f>
        <v>0.79</v>
      </c>
      <c r="G290" s="15">
        <f>VLOOKUP(C290,away!$B$2:$E$405,4,FALSE)</f>
        <v>1.02</v>
      </c>
      <c r="H290" s="15">
        <f>VLOOKUP(A290,away!$A$2:$E$405,3,FALSE)</f>
        <v>1.12676056338028</v>
      </c>
      <c r="I290" s="15">
        <f>VLOOKUP(C290,away!$B$2:$E$405,3,FALSE)</f>
        <v>0.45</v>
      </c>
      <c r="J290" s="15">
        <f>VLOOKUP(B290,home!$B$2:$E$405,4,FALSE)</f>
        <v>1.01</v>
      </c>
      <c r="K290" s="17">
        <f t="shared" si="396"/>
        <v>1.0157619718309858</v>
      </c>
      <c r="L290" s="17">
        <f t="shared" si="397"/>
        <v>0.51211267605633726</v>
      </c>
      <c r="M290" s="18">
        <f t="shared" si="342"/>
        <v>0.2169963712596357</v>
      </c>
      <c r="N290" s="18">
        <f t="shared" si="343"/>
        <v>0.22041666195085621</v>
      </c>
      <c r="O290" s="18">
        <f t="shared" si="344"/>
        <v>0.11112659238028649</v>
      </c>
      <c r="P290" s="18">
        <f t="shared" si="345"/>
        <v>0.11287816659905801</v>
      </c>
      <c r="Q290" s="18">
        <f t="shared" si="346"/>
        <v>0.11194543158380275</v>
      </c>
      <c r="R290" s="18">
        <f t="shared" si="347"/>
        <v>2.8454668302445141E-2</v>
      </c>
      <c r="S290" s="18">
        <f t="shared" si="348"/>
        <v>1.4679370466890827E-2</v>
      </c>
      <c r="T290" s="18">
        <f t="shared" si="349"/>
        <v>5.7328674540662837E-2</v>
      </c>
      <c r="U290" s="18">
        <f t="shared" si="350"/>
        <v>2.8903169982688329E-2</v>
      </c>
      <c r="V290" s="18">
        <f t="shared" si="351"/>
        <v>8.4844246499117819E-4</v>
      </c>
      <c r="W290" s="18">
        <f t="shared" si="352"/>
        <v>3.7903304107678067E-2</v>
      </c>
      <c r="X290" s="18">
        <f t="shared" si="353"/>
        <v>1.9410762497960175E-2</v>
      </c>
      <c r="Y290" s="18">
        <f t="shared" si="354"/>
        <v>4.9702487635621883E-3</v>
      </c>
      <c r="Z290" s="18">
        <f t="shared" si="355"/>
        <v>4.8573321102202078E-3</v>
      </c>
      <c r="AA290" s="18">
        <f t="shared" si="356"/>
        <v>4.933893242115241E-3</v>
      </c>
      <c r="AB290" s="18">
        <f t="shared" si="357"/>
        <v>2.5058305642072761E-3</v>
      </c>
      <c r="AC290" s="18">
        <f t="shared" si="358"/>
        <v>2.7584168043068408E-5</v>
      </c>
      <c r="AD290" s="18">
        <f t="shared" si="359"/>
        <v>9.6251837298311441E-3</v>
      </c>
      <c r="AE290" s="18">
        <f t="shared" si="360"/>
        <v>4.929178597417744E-3</v>
      </c>
      <c r="AF290" s="18">
        <f t="shared" si="361"/>
        <v>1.2621474211416117E-3</v>
      </c>
      <c r="AG290" s="18">
        <f t="shared" si="362"/>
        <v>2.1545389780614529E-4</v>
      </c>
      <c r="AH290" s="18">
        <f t="shared" si="363"/>
        <v>6.2187533636481125E-4</v>
      </c>
      <c r="AI290" s="18">
        <f t="shared" si="364"/>
        <v>6.3167731789897828E-4</v>
      </c>
      <c r="AJ290" s="18">
        <f t="shared" si="365"/>
        <v>3.2081689899498726E-4</v>
      </c>
      <c r="AK290" s="18">
        <f t="shared" si="366"/>
        <v>1.0862453530661683E-4</v>
      </c>
      <c r="AL290" s="18">
        <f t="shared" si="367"/>
        <v>5.7395435652449958E-7</v>
      </c>
      <c r="AM290" s="18">
        <f t="shared" si="368"/>
        <v>1.955379120929762E-3</v>
      </c>
      <c r="AN290" s="18">
        <f t="shared" si="369"/>
        <v>1.0013744343240285E-3</v>
      </c>
      <c r="AO290" s="18">
        <f t="shared" si="370"/>
        <v>2.5640827064803959E-4</v>
      </c>
      <c r="AP290" s="18">
        <f t="shared" si="371"/>
        <v>4.3769975214848397E-5</v>
      </c>
      <c r="AQ290" s="18">
        <f t="shared" si="372"/>
        <v>5.603789784548889E-6</v>
      </c>
      <c r="AR290" s="18">
        <f t="shared" si="373"/>
        <v>6.3694048535843683E-5</v>
      </c>
      <c r="AS290" s="18">
        <f t="shared" si="374"/>
        <v>6.4697992334667096E-5</v>
      </c>
      <c r="AT290" s="18">
        <f t="shared" si="375"/>
        <v>3.2858880133683724E-5</v>
      </c>
      <c r="AU290" s="18">
        <f t="shared" si="376"/>
        <v>1.1125600292249529E-5</v>
      </c>
      <c r="AV290" s="18">
        <f t="shared" si="377"/>
        <v>2.825240422664693E-6</v>
      </c>
      <c r="AW290" s="18">
        <f t="shared" si="378"/>
        <v>8.293394633993694E-9</v>
      </c>
      <c r="AX290" s="18">
        <f t="shared" si="379"/>
        <v>3.3103329192545901E-4</v>
      </c>
      <c r="AY290" s="18">
        <f t="shared" si="380"/>
        <v>1.6952634499168548E-4</v>
      </c>
      <c r="AZ290" s="18">
        <f t="shared" si="381"/>
        <v>4.3408295097870939E-5</v>
      </c>
      <c r="BA290" s="18">
        <f t="shared" si="382"/>
        <v>7.4099793885379612E-6</v>
      </c>
      <c r="BB290" s="18">
        <f t="shared" si="383"/>
        <v>9.4868609354661881E-7</v>
      </c>
      <c r="BC290" s="18">
        <f t="shared" si="384"/>
        <v>9.7166834820718353E-8</v>
      </c>
      <c r="BD290" s="18">
        <f t="shared" si="385"/>
        <v>5.4364216074255225E-6</v>
      </c>
      <c r="BE290" s="18">
        <f t="shared" si="386"/>
        <v>5.5221103316631263E-6</v>
      </c>
      <c r="BF290" s="18">
        <f t="shared" si="387"/>
        <v>2.8045748395791979E-6</v>
      </c>
      <c r="BG290" s="18">
        <f t="shared" si="388"/>
        <v>9.4959348973284557E-7</v>
      </c>
      <c r="BH290" s="18">
        <f t="shared" si="389"/>
        <v>2.4114023889222551E-7</v>
      </c>
      <c r="BI290" s="18">
        <f t="shared" si="390"/>
        <v>4.8988216908992419E-8</v>
      </c>
      <c r="BJ290" s="19">
        <f t="shared" si="391"/>
        <v>0.4718220064459519</v>
      </c>
      <c r="BK290" s="19">
        <f t="shared" si="392"/>
        <v>0.34560003525796695</v>
      </c>
      <c r="BL290" s="19">
        <f t="shared" si="393"/>
        <v>0.17779735315075118</v>
      </c>
      <c r="BM290" s="19">
        <f t="shared" si="394"/>
        <v>0.19808931683720901</v>
      </c>
      <c r="BN290" s="19">
        <f t="shared" si="395"/>
        <v>0.80181789207608434</v>
      </c>
    </row>
    <row r="291" spans="1:66" x14ac:dyDescent="0.25">
      <c r="A291" t="s">
        <v>32</v>
      </c>
      <c r="B291" t="s">
        <v>36</v>
      </c>
      <c r="C291" t="s">
        <v>209</v>
      </c>
      <c r="D291" s="16">
        <v>44318</v>
      </c>
      <c r="E291" s="15">
        <f>VLOOKUP(A291,home!$A$2:$E$405,3,FALSE)</f>
        <v>1.26056338028169</v>
      </c>
      <c r="F291" s="15">
        <f>VLOOKUP(B291,home!$B$2:$E$405,3,FALSE)</f>
        <v>1.59</v>
      </c>
      <c r="G291" s="15">
        <f>VLOOKUP(C291,away!$B$2:$E$405,4,FALSE)</f>
        <v>0.34</v>
      </c>
      <c r="H291" s="15">
        <f>VLOOKUP(A291,away!$A$2:$E$405,3,FALSE)</f>
        <v>1.12676056338028</v>
      </c>
      <c r="I291" s="15">
        <f>VLOOKUP(C291,away!$B$2:$E$405,3,FALSE)</f>
        <v>1.36</v>
      </c>
      <c r="J291" s="15">
        <f>VLOOKUP(B291,home!$B$2:$E$405,4,FALSE)</f>
        <v>0.89</v>
      </c>
      <c r="K291" s="17">
        <f t="shared" si="396"/>
        <v>0.68146056338028171</v>
      </c>
      <c r="L291" s="17">
        <f t="shared" si="397"/>
        <v>1.3638309859154909</v>
      </c>
      <c r="M291" s="18">
        <f t="shared" si="342"/>
        <v>0.12934247477228414</v>
      </c>
      <c r="N291" s="18">
        <f t="shared" si="343"/>
        <v>8.8141795727320615E-2</v>
      </c>
      <c r="O291" s="18">
        <f t="shared" si="344"/>
        <v>0.1764012748894338</v>
      </c>
      <c r="P291" s="18">
        <f t="shared" si="345"/>
        <v>0.12021051216715349</v>
      </c>
      <c r="Q291" s="18">
        <f t="shared" si="346"/>
        <v>3.003257888684481E-2</v>
      </c>
      <c r="R291" s="18">
        <f t="shared" si="347"/>
        <v>0.12029076232460302</v>
      </c>
      <c r="S291" s="18">
        <f t="shared" si="348"/>
        <v>2.7930823306362672E-2</v>
      </c>
      <c r="T291" s="18">
        <f t="shared" si="349"/>
        <v>4.0959361672830312E-2</v>
      </c>
      <c r="U291" s="18">
        <f t="shared" si="350"/>
        <v>8.1973410663167531E-2</v>
      </c>
      <c r="V291" s="18">
        <f t="shared" si="351"/>
        <v>2.8843138091930484E-3</v>
      </c>
      <c r="W291" s="18">
        <f t="shared" si="352"/>
        <v>6.8220060426640071E-3</v>
      </c>
      <c r="X291" s="18">
        <f t="shared" si="353"/>
        <v>9.3040632270878897E-3</v>
      </c>
      <c r="Y291" s="18">
        <f t="shared" si="354"/>
        <v>6.3445848620096706E-3</v>
      </c>
      <c r="Z291" s="18">
        <f t="shared" si="355"/>
        <v>5.4685422992563099E-2</v>
      </c>
      <c r="AA291" s="18">
        <f t="shared" si="356"/>
        <v>3.7265959161201054E-2</v>
      </c>
      <c r="AB291" s="18">
        <f t="shared" si="357"/>
        <v>1.269764076244932E-2</v>
      </c>
      <c r="AC291" s="18">
        <f t="shared" si="358"/>
        <v>1.6754204335443646E-4</v>
      </c>
      <c r="AD291" s="18">
        <f t="shared" si="359"/>
        <v>1.1622320203043747E-3</v>
      </c>
      <c r="AE291" s="18">
        <f t="shared" si="360"/>
        <v>1.5850880421142681E-3</v>
      </c>
      <c r="AF291" s="18">
        <f t="shared" si="361"/>
        <v>1.0808960936197788E-3</v>
      </c>
      <c r="AG291" s="18">
        <f t="shared" si="362"/>
        <v>4.9138652834455519E-4</v>
      </c>
      <c r="AH291" s="18">
        <f t="shared" si="363"/>
        <v>1.8645418588788269E-2</v>
      </c>
      <c r="AI291" s="18">
        <f t="shared" si="364"/>
        <v>1.270611745597683E-2</v>
      </c>
      <c r="AJ291" s="18">
        <f t="shared" si="365"/>
        <v>4.3293589799630007E-3</v>
      </c>
      <c r="AK291" s="18">
        <f t="shared" si="366"/>
        <v>9.8342913652035629E-4</v>
      </c>
      <c r="AL291" s="18">
        <f t="shared" si="367"/>
        <v>6.2285231132701205E-6</v>
      </c>
      <c r="AM291" s="18">
        <f t="shared" si="368"/>
        <v>1.5840305746704449E-4</v>
      </c>
      <c r="AN291" s="18">
        <f t="shared" si="369"/>
        <v>2.1603499803730746E-4</v>
      </c>
      <c r="AO291" s="18">
        <f t="shared" si="370"/>
        <v>1.4731761218273609E-4</v>
      </c>
      <c r="AP291" s="18">
        <f t="shared" si="371"/>
        <v>6.6972108088632278E-5</v>
      </c>
      <c r="AQ291" s="18">
        <f t="shared" si="372"/>
        <v>2.2834659050839576E-5</v>
      </c>
      <c r="AR291" s="18">
        <f t="shared" si="373"/>
        <v>5.0858399233508211E-3</v>
      </c>
      <c r="AS291" s="18">
        <f t="shared" si="374"/>
        <v>3.4657993394285789E-3</v>
      </c>
      <c r="AT291" s="18">
        <f t="shared" si="375"/>
        <v>1.1809027852050038E-3</v>
      </c>
      <c r="AU291" s="18">
        <f t="shared" si="376"/>
        <v>2.6824622576771532E-4</v>
      </c>
      <c r="AV291" s="18">
        <f t="shared" si="377"/>
        <v>4.5699806034075358E-5</v>
      </c>
      <c r="AW291" s="18">
        <f t="shared" si="378"/>
        <v>1.6079919153681569E-7</v>
      </c>
      <c r="AX291" s="18">
        <f t="shared" si="379"/>
        <v>1.7990906130441875E-5</v>
      </c>
      <c r="AY291" s="18">
        <f t="shared" si="380"/>
        <v>2.4536555245393592E-5</v>
      </c>
      <c r="AZ291" s="18">
        <f t="shared" si="381"/>
        <v>1.6731857165647529E-5</v>
      </c>
      <c r="BA291" s="18">
        <f t="shared" si="382"/>
        <v>7.606475084807411E-6</v>
      </c>
      <c r="BB291" s="18">
        <f t="shared" si="383"/>
        <v>2.5934866035636306E-6</v>
      </c>
      <c r="BC291" s="18">
        <f t="shared" si="384"/>
        <v>7.0741547829936021E-7</v>
      </c>
      <c r="BD291" s="18">
        <f t="shared" si="385"/>
        <v>1.1560376794786515E-3</v>
      </c>
      <c r="BE291" s="18">
        <f t="shared" si="386"/>
        <v>7.8779408834635538E-4</v>
      </c>
      <c r="BF291" s="18">
        <f t="shared" si="387"/>
        <v>2.6842530163608138E-4</v>
      </c>
      <c r="BG291" s="18">
        <f t="shared" si="388"/>
        <v>6.0973752426148697E-5</v>
      </c>
      <c r="BH291" s="18">
        <f t="shared" si="389"/>
        <v>1.0387801919933275E-5</v>
      </c>
      <c r="BI291" s="18">
        <f t="shared" si="390"/>
        <v>1.4157754697281008E-6</v>
      </c>
      <c r="BJ291" s="19">
        <f t="shared" si="391"/>
        <v>0.18660572223367491</v>
      </c>
      <c r="BK291" s="19">
        <f t="shared" si="392"/>
        <v>0.28056643117670643</v>
      </c>
      <c r="BL291" s="19">
        <f t="shared" si="393"/>
        <v>0.47762489444116624</v>
      </c>
      <c r="BM291" s="19">
        <f t="shared" si="394"/>
        <v>0.335038696320417</v>
      </c>
      <c r="BN291" s="19">
        <f t="shared" si="395"/>
        <v>0.66441939876763989</v>
      </c>
    </row>
    <row r="292" spans="1:66" x14ac:dyDescent="0.25">
      <c r="A292" t="s">
        <v>32</v>
      </c>
      <c r="B292" t="s">
        <v>313</v>
      </c>
      <c r="C292" t="s">
        <v>33</v>
      </c>
      <c r="D292" s="16">
        <v>44318</v>
      </c>
      <c r="E292" s="15">
        <f>VLOOKUP(A292,home!$A$2:$E$405,3,FALSE)</f>
        <v>1.26056338028169</v>
      </c>
      <c r="F292" s="15">
        <f>VLOOKUP(B292,home!$B$2:$E$405,3,FALSE)</f>
        <v>0.56999999999999995</v>
      </c>
      <c r="G292" s="15">
        <f>VLOOKUP(C292,away!$B$2:$E$405,4,FALSE)</f>
        <v>0.4</v>
      </c>
      <c r="H292" s="15">
        <f>VLOOKUP(A292,away!$A$2:$E$405,3,FALSE)</f>
        <v>1.12676056338028</v>
      </c>
      <c r="I292" s="15">
        <f>VLOOKUP(C292,away!$B$2:$E$405,3,FALSE)</f>
        <v>1.78</v>
      </c>
      <c r="J292" s="15">
        <f>VLOOKUP(B292,home!$B$2:$E$405,4,FALSE)</f>
        <v>1.01</v>
      </c>
      <c r="K292" s="17">
        <f t="shared" si="396"/>
        <v>0.28740845070422533</v>
      </c>
      <c r="L292" s="17">
        <f t="shared" si="397"/>
        <v>2.0256901408450672</v>
      </c>
      <c r="M292" s="18">
        <f t="shared" si="342"/>
        <v>9.8954157509612561E-2</v>
      </c>
      <c r="N292" s="18">
        <f t="shared" si="343"/>
        <v>2.8440261100579629E-2</v>
      </c>
      <c r="O292" s="18">
        <f t="shared" si="344"/>
        <v>0.20045046126285201</v>
      </c>
      <c r="P292" s="18">
        <f t="shared" si="345"/>
        <v>5.7611156514503631E-2</v>
      </c>
      <c r="Q292" s="18">
        <f t="shared" si="346"/>
        <v>4.0869856902706189E-3</v>
      </c>
      <c r="R292" s="18">
        <f t="shared" si="347"/>
        <v>0.20302526155400277</v>
      </c>
      <c r="S292" s="18">
        <f t="shared" si="348"/>
        <v>8.3853105277972226E-3</v>
      </c>
      <c r="T292" s="18">
        <f t="shared" si="349"/>
        <v>8.2789666185560627E-3</v>
      </c>
      <c r="U292" s="18">
        <f t="shared" si="350"/>
        <v>5.8351175877056058E-2</v>
      </c>
      <c r="V292" s="18">
        <f t="shared" si="351"/>
        <v>5.4243685426053425E-4</v>
      </c>
      <c r="W292" s="18">
        <f t="shared" si="352"/>
        <v>3.9154474176367253E-4</v>
      </c>
      <c r="X292" s="18">
        <f t="shared" si="353"/>
        <v>7.9314832309039919E-4</v>
      </c>
      <c r="Y292" s="18">
        <f t="shared" si="354"/>
        <v>8.033363691560101E-4</v>
      </c>
      <c r="Z292" s="18">
        <f t="shared" si="355"/>
        <v>0.13708875689081146</v>
      </c>
      <c r="AA292" s="18">
        <f t="shared" si="356"/>
        <v>3.9400467226956316E-2</v>
      </c>
      <c r="AB292" s="18">
        <f t="shared" si="357"/>
        <v>5.6620136213610594E-3</v>
      </c>
      <c r="AC292" s="18">
        <f t="shared" si="358"/>
        <v>1.9737936798539086E-5</v>
      </c>
      <c r="AD292" s="18">
        <f t="shared" si="359"/>
        <v>2.8133316902920772E-5</v>
      </c>
      <c r="AE292" s="18">
        <f t="shared" si="360"/>
        <v>5.6989382679516479E-5</v>
      </c>
      <c r="AF292" s="18">
        <f t="shared" si="361"/>
        <v>5.772141531337161E-5</v>
      </c>
      <c r="AG292" s="18">
        <f t="shared" si="362"/>
        <v>3.8975233971973447E-5</v>
      </c>
      <c r="AH292" s="18">
        <f t="shared" si="363"/>
        <v>6.9424835813605784E-2</v>
      </c>
      <c r="AI292" s="18">
        <f t="shared" si="364"/>
        <v>1.9953284501583655E-2</v>
      </c>
      <c r="AJ292" s="18">
        <f t="shared" si="365"/>
        <v>2.8673712925303941E-3</v>
      </c>
      <c r="AK292" s="18">
        <f t="shared" si="366"/>
        <v>2.7470224692664421E-4</v>
      </c>
      <c r="AL292" s="18">
        <f t="shared" si="367"/>
        <v>4.5965743927982168E-7</v>
      </c>
      <c r="AM292" s="18">
        <f t="shared" si="368"/>
        <v>1.6171506048478915E-6</v>
      </c>
      <c r="AN292" s="18">
        <f t="shared" si="369"/>
        <v>3.2758460365020108E-6</v>
      </c>
      <c r="AO292" s="18">
        <f t="shared" si="370"/>
        <v>3.3179245095342579E-6</v>
      </c>
      <c r="AP292" s="18">
        <f t="shared" si="371"/>
        <v>2.2403623223439166E-6</v>
      </c>
      <c r="AQ292" s="18">
        <f t="shared" si="372"/>
        <v>1.1345699670732079E-6</v>
      </c>
      <c r="AR292" s="18">
        <f t="shared" si="373"/>
        <v>2.8126641087481734E-2</v>
      </c>
      <c r="AS292" s="18">
        <f t="shared" si="374"/>
        <v>8.0838343384669331E-3</v>
      </c>
      <c r="AT292" s="18">
        <f t="shared" si="375"/>
        <v>1.1616811514841986E-3</v>
      </c>
      <c r="AU292" s="18">
        <f t="shared" si="376"/>
        <v>1.1129232665345802E-4</v>
      </c>
      <c r="AV292" s="18">
        <f t="shared" si="377"/>
        <v>7.9965887946847317E-6</v>
      </c>
      <c r="AW292" s="18">
        <f t="shared" si="378"/>
        <v>7.4336881912081666E-9</v>
      </c>
      <c r="AX292" s="18">
        <f t="shared" si="379"/>
        <v>7.7463791649122185E-8</v>
      </c>
      <c r="AY292" s="18">
        <f t="shared" si="380"/>
        <v>1.5691763901610325E-7</v>
      </c>
      <c r="AZ292" s="18">
        <f t="shared" si="381"/>
        <v>1.5893325713980286E-7</v>
      </c>
      <c r="BA292" s="18">
        <f t="shared" si="382"/>
        <v>1.0731651068016416E-7</v>
      </c>
      <c r="BB292" s="18">
        <f t="shared" si="383"/>
        <v>5.4347499408675736E-8</v>
      </c>
      <c r="BC292" s="18">
        <f t="shared" si="384"/>
        <v>2.2018238746347499E-8</v>
      </c>
      <c r="BD292" s="18">
        <f t="shared" si="385"/>
        <v>9.4959765909999258E-3</v>
      </c>
      <c r="BE292" s="18">
        <f t="shared" si="386"/>
        <v>2.7292239199428799E-3</v>
      </c>
      <c r="BF292" s="18">
        <f t="shared" si="387"/>
        <v>3.9220100922784782E-4</v>
      </c>
      <c r="BG292" s="18">
        <f t="shared" si="388"/>
        <v>3.7573961475603114E-5</v>
      </c>
      <c r="BH292" s="18">
        <f t="shared" si="389"/>
        <v>2.6997685136308341E-6</v>
      </c>
      <c r="BI292" s="18">
        <f t="shared" si="390"/>
        <v>1.5518725715253754E-7</v>
      </c>
      <c r="BJ292" s="19">
        <f t="shared" si="391"/>
        <v>4.2988225042661116E-2</v>
      </c>
      <c r="BK292" s="19">
        <f t="shared" si="392"/>
        <v>0.1655134159180508</v>
      </c>
      <c r="BL292" s="19">
        <f t="shared" si="393"/>
        <v>0.64955884932717267</v>
      </c>
      <c r="BM292" s="19">
        <f t="shared" si="394"/>
        <v>0.40258081406292401</v>
      </c>
      <c r="BN292" s="19">
        <f t="shared" si="395"/>
        <v>0.59256828363182124</v>
      </c>
    </row>
    <row r="293" spans="1:66" x14ac:dyDescent="0.25">
      <c r="A293" t="s">
        <v>32</v>
      </c>
      <c r="B293" t="s">
        <v>212</v>
      </c>
      <c r="C293" t="s">
        <v>312</v>
      </c>
      <c r="D293" s="16">
        <v>44318</v>
      </c>
      <c r="E293" s="15">
        <f>VLOOKUP(A293,home!$A$2:$E$405,3,FALSE)</f>
        <v>1.26056338028169</v>
      </c>
      <c r="F293" s="15">
        <f>VLOOKUP(B293,home!$B$2:$E$405,3,FALSE)</f>
        <v>0.56999999999999995</v>
      </c>
      <c r="G293" s="15">
        <f>VLOOKUP(C293,away!$B$2:$E$405,4,FALSE)</f>
        <v>1.0900000000000001</v>
      </c>
      <c r="H293" s="15">
        <f>VLOOKUP(A293,away!$A$2:$E$405,3,FALSE)</f>
        <v>1.12676056338028</v>
      </c>
      <c r="I293" s="15">
        <f>VLOOKUP(C293,away!$B$2:$E$405,3,FALSE)</f>
        <v>0.5</v>
      </c>
      <c r="J293" s="15">
        <f>VLOOKUP(B293,home!$B$2:$E$405,4,FALSE)</f>
        <v>1.65</v>
      </c>
      <c r="K293" s="17">
        <f t="shared" si="396"/>
        <v>0.78318802816901401</v>
      </c>
      <c r="L293" s="17">
        <f t="shared" si="397"/>
        <v>0.92957746478873093</v>
      </c>
      <c r="M293" s="18">
        <f t="shared" si="342"/>
        <v>0.1803663005306072</v>
      </c>
      <c r="N293" s="18">
        <f t="shared" si="343"/>
        <v>0.14126072726070604</v>
      </c>
      <c r="O293" s="18">
        <f t="shared" si="344"/>
        <v>0.16766444838056416</v>
      </c>
      <c r="P293" s="18">
        <f t="shared" si="345"/>
        <v>0.13131278872121949</v>
      </c>
      <c r="Q293" s="18">
        <f t="shared" si="346"/>
        <v>5.5316855220516624E-2</v>
      </c>
      <c r="R293" s="18">
        <f t="shared" si="347"/>
        <v>7.7928546430402937E-2</v>
      </c>
      <c r="S293" s="18">
        <f t="shared" si="348"/>
        <v>2.3900041791367743E-2</v>
      </c>
      <c r="T293" s="18">
        <f t="shared" si="349"/>
        <v>5.1421302035973115E-2</v>
      </c>
      <c r="U293" s="18">
        <f t="shared" si="350"/>
        <v>6.1032704616904729E-2</v>
      </c>
      <c r="V293" s="18">
        <f t="shared" si="351"/>
        <v>1.9333379590715624E-3</v>
      </c>
      <c r="W293" s="18">
        <f t="shared" si="352"/>
        <v>1.4441166254889082E-2</v>
      </c>
      <c r="X293" s="18">
        <f t="shared" si="353"/>
        <v>1.3424182715812364E-2</v>
      </c>
      <c r="Y293" s="18">
        <f t="shared" si="354"/>
        <v>6.2394088679127782E-3</v>
      </c>
      <c r="Z293" s="18">
        <f t="shared" si="355"/>
        <v>2.414687354181496E-2</v>
      </c>
      <c r="AA293" s="18">
        <f t="shared" si="356"/>
        <v>1.8911542275660595E-2</v>
      </c>
      <c r="AB293" s="18">
        <f t="shared" si="357"/>
        <v>7.4056467522547837E-3</v>
      </c>
      <c r="AC293" s="18">
        <f t="shared" si="358"/>
        <v>8.7970978433689226E-5</v>
      </c>
      <c r="AD293" s="18">
        <f t="shared" si="359"/>
        <v>2.8275371309068706E-3</v>
      </c>
      <c r="AE293" s="18">
        <f t="shared" si="360"/>
        <v>2.6284147977444104E-3</v>
      </c>
      <c r="AF293" s="18">
        <f t="shared" si="361"/>
        <v>1.2216575820502167E-3</v>
      </c>
      <c r="AG293" s="18">
        <f t="shared" si="362"/>
        <v>3.785417859873906E-4</v>
      </c>
      <c r="AH293" s="18">
        <f t="shared" si="363"/>
        <v>5.6115973723936084E-3</v>
      </c>
      <c r="AI293" s="18">
        <f t="shared" si="364"/>
        <v>4.3949358809633699E-3</v>
      </c>
      <c r="AJ293" s="18">
        <f t="shared" si="365"/>
        <v>1.721030583270475E-3</v>
      </c>
      <c r="AK293" s="18">
        <f t="shared" si="366"/>
        <v>4.4929684964339054E-4</v>
      </c>
      <c r="AL293" s="18">
        <f t="shared" si="367"/>
        <v>2.5618343272948E-6</v>
      </c>
      <c r="AM293" s="18">
        <f t="shared" si="368"/>
        <v>4.4289864602592481E-4</v>
      </c>
      <c r="AN293" s="18">
        <f t="shared" si="369"/>
        <v>4.1170860053114065E-4</v>
      </c>
      <c r="AO293" s="18">
        <f t="shared" si="370"/>
        <v>1.9135751855672704E-4</v>
      </c>
      <c r="AP293" s="18">
        <f t="shared" si="371"/>
        <v>5.9293878989408294E-5</v>
      </c>
      <c r="AQ293" s="18">
        <f t="shared" si="372"/>
        <v>1.3779563427115989E-5</v>
      </c>
      <c r="AR293" s="18">
        <f t="shared" si="373"/>
        <v>1.043282891768951E-3</v>
      </c>
      <c r="AS293" s="18">
        <f t="shared" si="374"/>
        <v>8.1708667082699157E-4</v>
      </c>
      <c r="AT293" s="18">
        <f t="shared" si="375"/>
        <v>3.1996624928408787E-4</v>
      </c>
      <c r="AU293" s="18">
        <f t="shared" si="376"/>
        <v>8.3531245285813318E-5</v>
      </c>
      <c r="AV293" s="18">
        <f t="shared" si="377"/>
        <v>1.6355167821474591E-5</v>
      </c>
      <c r="AW293" s="18">
        <f t="shared" si="378"/>
        <v>5.1808398422973523E-8</v>
      </c>
      <c r="AX293" s="18">
        <f t="shared" si="379"/>
        <v>5.781215287662833E-5</v>
      </c>
      <c r="AY293" s="18">
        <f t="shared" si="380"/>
        <v>5.3740874505034695E-5</v>
      </c>
      <c r="AZ293" s="18">
        <f t="shared" si="381"/>
        <v>2.4978152938959745E-5</v>
      </c>
      <c r="BA293" s="18">
        <f t="shared" si="382"/>
        <v>7.7397093613677971E-6</v>
      </c>
      <c r="BB293" s="18">
        <f t="shared" si="383"/>
        <v>1.7986648515854712E-6</v>
      </c>
      <c r="BC293" s="18">
        <f t="shared" si="384"/>
        <v>3.3439966254828429E-7</v>
      </c>
      <c r="BD293" s="18">
        <f t="shared" si="385"/>
        <v>1.6163537759800617E-4</v>
      </c>
      <c r="BE293" s="18">
        <f t="shared" si="386"/>
        <v>1.265908926633365E-4</v>
      </c>
      <c r="BF293" s="18">
        <f t="shared" si="387"/>
        <v>4.95722358045769E-5</v>
      </c>
      <c r="BG293" s="18">
        <f t="shared" si="388"/>
        <v>1.294146053723866E-5</v>
      </c>
      <c r="BH293" s="18">
        <f t="shared" si="389"/>
        <v>2.5338992399467629E-6</v>
      </c>
      <c r="BI293" s="18">
        <f t="shared" si="390"/>
        <v>3.9690390986257389E-7</v>
      </c>
      <c r="BJ293" s="19">
        <f t="shared" si="391"/>
        <v>0.29042523581422536</v>
      </c>
      <c r="BK293" s="19">
        <f t="shared" si="392"/>
        <v>0.33765674268953205</v>
      </c>
      <c r="BL293" s="19">
        <f t="shared" si="393"/>
        <v>0.34775364213679832</v>
      </c>
      <c r="BM293" s="19">
        <f t="shared" si="394"/>
        <v>0.24607913857224759</v>
      </c>
      <c r="BN293" s="19">
        <f t="shared" si="395"/>
        <v>0.75384966654401653</v>
      </c>
    </row>
    <row r="294" spans="1:66" x14ac:dyDescent="0.25">
      <c r="A294" t="s">
        <v>32</v>
      </c>
      <c r="B294" t="s">
        <v>207</v>
      </c>
      <c r="C294" t="s">
        <v>211</v>
      </c>
      <c r="D294" s="16">
        <v>44318</v>
      </c>
      <c r="E294" s="15">
        <f>VLOOKUP(A294,home!$A$2:$E$405,3,FALSE)</f>
        <v>1.26056338028169</v>
      </c>
      <c r="F294" s="15">
        <f>VLOOKUP(B294,home!$B$2:$E$405,3,FALSE)</f>
        <v>1.36</v>
      </c>
      <c r="G294" s="15">
        <f>VLOOKUP(C294,away!$B$2:$E$405,4,FALSE)</f>
        <v>1.93</v>
      </c>
      <c r="H294" s="15">
        <f>VLOOKUP(A294,away!$A$2:$E$405,3,FALSE)</f>
        <v>1.12676056338028</v>
      </c>
      <c r="I294" s="15">
        <f>VLOOKUP(C294,away!$B$2:$E$405,3,FALSE)</f>
        <v>0.56999999999999995</v>
      </c>
      <c r="J294" s="15">
        <f>VLOOKUP(B294,home!$B$2:$E$405,4,FALSE)</f>
        <v>0.76</v>
      </c>
      <c r="K294" s="17">
        <f t="shared" si="396"/>
        <v>3.3087267605633803</v>
      </c>
      <c r="L294" s="17">
        <f t="shared" si="397"/>
        <v>0.48811267605633724</v>
      </c>
      <c r="M294" s="18">
        <f t="shared" si="342"/>
        <v>2.2441587948908139E-2</v>
      </c>
      <c r="N294" s="18">
        <f t="shared" si="343"/>
        <v>7.4253082596089023E-2</v>
      </c>
      <c r="O294" s="18">
        <f t="shared" si="344"/>
        <v>1.0954023548695199E-2</v>
      </c>
      <c r="P294" s="18">
        <f t="shared" si="345"/>
        <v>3.6243870851409253E-2</v>
      </c>
      <c r="Q294" s="18">
        <f t="shared" si="346"/>
        <v>0.12284158072000143</v>
      </c>
      <c r="R294" s="18">
        <f t="shared" si="347"/>
        <v>2.6733988739688743E-3</v>
      </c>
      <c r="S294" s="18">
        <f t="shared" si="348"/>
        <v>1.4633748036060277E-2</v>
      </c>
      <c r="T294" s="18">
        <f t="shared" si="349"/>
        <v>5.9960532696230459E-2</v>
      </c>
      <c r="U294" s="18">
        <f t="shared" si="350"/>
        <v>8.8455463959608224E-3</v>
      </c>
      <c r="V294" s="18">
        <f t="shared" si="351"/>
        <v>2.6259959613995601E-3</v>
      </c>
      <c r="W294" s="18">
        <f t="shared" si="352"/>
        <v>0.1354830751460584</v>
      </c>
      <c r="X294" s="18">
        <f t="shared" si="353"/>
        <v>6.6131006369884393E-2</v>
      </c>
      <c r="Y294" s="18">
        <f t="shared" si="354"/>
        <v>1.6139691244751477E-2</v>
      </c>
      <c r="Z294" s="18">
        <f t="shared" si="355"/>
        <v>4.349732928463153E-4</v>
      </c>
      <c r="AA294" s="18">
        <f t="shared" si="356"/>
        <v>1.4392077741709754E-3</v>
      </c>
      <c r="AB294" s="18">
        <f t="shared" si="357"/>
        <v>2.3809726382051839E-3</v>
      </c>
      <c r="AC294" s="18">
        <f t="shared" si="358"/>
        <v>2.6506663292380392E-4</v>
      </c>
      <c r="AD294" s="18">
        <f t="shared" si="359"/>
        <v>0.11206911908479571</v>
      </c>
      <c r="AE294" s="18">
        <f t="shared" si="360"/>
        <v>5.4702357619755969E-2</v>
      </c>
      <c r="AF294" s="18">
        <f t="shared" si="361"/>
        <v>1.3350457082184927E-2</v>
      </c>
      <c r="AG294" s="18">
        <f t="shared" si="362"/>
        <v>2.1721757776535216E-3</v>
      </c>
      <c r="AH294" s="18">
        <f t="shared" si="363"/>
        <v>5.3078994496062943E-5</v>
      </c>
      <c r="AI294" s="18">
        <f t="shared" si="364"/>
        <v>1.7562388951291983E-4</v>
      </c>
      <c r="AJ294" s="18">
        <f t="shared" si="365"/>
        <v>2.9054573151281231E-4</v>
      </c>
      <c r="AK294" s="18">
        <f t="shared" si="366"/>
        <v>3.2044547900796826E-4</v>
      </c>
      <c r="AL294" s="18">
        <f t="shared" si="367"/>
        <v>1.7123638189205179E-5</v>
      </c>
      <c r="AM294" s="18">
        <f t="shared" si="368"/>
        <v>7.4161218669725554E-2</v>
      </c>
      <c r="AN294" s="18">
        <f t="shared" si="369"/>
        <v>3.6199030904478936E-2</v>
      </c>
      <c r="AO294" s="18">
        <f t="shared" si="370"/>
        <v>8.8346029227156318E-3</v>
      </c>
      <c r="AP294" s="18">
        <f t="shared" si="371"/>
        <v>1.4374272248339553E-3</v>
      </c>
      <c r="AQ294" s="18">
        <f t="shared" si="372"/>
        <v>1.7540661233748402E-4</v>
      </c>
      <c r="AR294" s="18">
        <f t="shared" si="373"/>
        <v>5.181706009170578E-6</v>
      </c>
      <c r="AS294" s="18">
        <f t="shared" si="374"/>
        <v>1.7144849337914768E-5</v>
      </c>
      <c r="AT294" s="18">
        <f t="shared" si="375"/>
        <v>2.8363810905092988E-5</v>
      </c>
      <c r="AU294" s="18">
        <f t="shared" si="376"/>
        <v>3.1282700057746855E-5</v>
      </c>
      <c r="AV294" s="18">
        <f t="shared" si="377"/>
        <v>2.5876476705936157E-5</v>
      </c>
      <c r="AW294" s="18">
        <f t="shared" si="378"/>
        <v>7.6820040598133161E-7</v>
      </c>
      <c r="AX294" s="18">
        <f t="shared" si="379"/>
        <v>4.0896534801418923E-2</v>
      </c>
      <c r="AY294" s="18">
        <f t="shared" si="380"/>
        <v>1.9962117043351716E-2</v>
      </c>
      <c r="AZ294" s="18">
        <f t="shared" si="381"/>
        <v>4.8718811848901117E-3</v>
      </c>
      <c r="BA294" s="18">
        <f t="shared" si="382"/>
        <v>7.9267565419507719E-4</v>
      </c>
      <c r="BB294" s="18">
        <f t="shared" si="383"/>
        <v>9.672875870346671E-5</v>
      </c>
      <c r="BC294" s="18">
        <f t="shared" si="384"/>
        <v>9.4429066524713754E-6</v>
      </c>
      <c r="BD294" s="18">
        <f t="shared" si="385"/>
        <v>4.2154273111224214E-7</v>
      </c>
      <c r="BE294" s="18">
        <f t="shared" si="386"/>
        <v>1.3947697151520491E-6</v>
      </c>
      <c r="BF294" s="18">
        <f t="shared" si="387"/>
        <v>2.3074559406734752E-6</v>
      </c>
      <c r="BG294" s="18">
        <f t="shared" si="388"/>
        <v>2.5449137399090908E-6</v>
      </c>
      <c r="BH294" s="18">
        <f t="shared" si="389"/>
        <v>2.1051060486406609E-6</v>
      </c>
      <c r="BI294" s="18">
        <f t="shared" si="390"/>
        <v>1.3930441433922381E-6</v>
      </c>
      <c r="BJ294" s="19">
        <f t="shared" si="391"/>
        <v>0.84454014502070873</v>
      </c>
      <c r="BK294" s="19">
        <f t="shared" si="392"/>
        <v>9.6189510112241958E-2</v>
      </c>
      <c r="BL294" s="19">
        <f t="shared" si="393"/>
        <v>2.7250859700865569E-2</v>
      </c>
      <c r="BM294" s="19">
        <f t="shared" si="394"/>
        <v>0.67904659474464479</v>
      </c>
      <c r="BN294" s="19">
        <f t="shared" si="395"/>
        <v>0.2694075445390719</v>
      </c>
    </row>
    <row r="295" spans="1:66" x14ac:dyDescent="0.25">
      <c r="A295" t="s">
        <v>37</v>
      </c>
      <c r="B295" t="s">
        <v>227</v>
      </c>
      <c r="C295" t="s">
        <v>225</v>
      </c>
      <c r="D295" s="16">
        <v>44318</v>
      </c>
      <c r="E295" s="15">
        <f>VLOOKUP(A295,home!$A$2:$E$405,3,FALSE)</f>
        <v>1.796875</v>
      </c>
      <c r="F295" s="15">
        <f>VLOOKUP(B295,home!$B$2:$E$405,3,FALSE)</f>
        <v>0.83</v>
      </c>
      <c r="G295" s="15">
        <f>VLOOKUP(C295,away!$B$2:$E$405,4,FALSE)</f>
        <v>0.56000000000000005</v>
      </c>
      <c r="H295" s="15">
        <f>VLOOKUP(A295,away!$A$2:$E$405,3,FALSE)</f>
        <v>1.359375</v>
      </c>
      <c r="I295" s="15">
        <f>VLOOKUP(C295,away!$B$2:$E$405,3,FALSE)</f>
        <v>1.1100000000000001</v>
      </c>
      <c r="J295" s="15">
        <f>VLOOKUP(B295,home!$B$2:$E$405,4,FALSE)</f>
        <v>0.37</v>
      </c>
      <c r="K295" s="17">
        <f t="shared" si="396"/>
        <v>0.83518749999999997</v>
      </c>
      <c r="L295" s="17">
        <f t="shared" si="397"/>
        <v>0.55829531250000008</v>
      </c>
      <c r="M295" s="18">
        <f t="shared" si="342"/>
        <v>0.24820933093461772</v>
      </c>
      <c r="N295" s="18">
        <f t="shared" si="343"/>
        <v>0.20730133057995603</v>
      </c>
      <c r="O295" s="18">
        <f t="shared" si="344"/>
        <v>0.13857410597955833</v>
      </c>
      <c r="P295" s="18">
        <f t="shared" si="345"/>
        <v>0.11573536113780238</v>
      </c>
      <c r="Q295" s="18">
        <f t="shared" si="346"/>
        <v>8.6567740016873493E-2</v>
      </c>
      <c r="R295" s="18">
        <f t="shared" si="347"/>
        <v>3.8682636901132821E-2</v>
      </c>
      <c r="S295" s="18">
        <f t="shared" si="348"/>
        <v>1.3491307687004222E-2</v>
      </c>
      <c r="T295" s="18">
        <f t="shared" si="349"/>
        <v>4.8330363465139144E-2</v>
      </c>
      <c r="U295" s="18">
        <f t="shared" si="350"/>
        <v>3.2307254806864867E-2</v>
      </c>
      <c r="V295" s="18">
        <f t="shared" si="351"/>
        <v>6.9897155916168869E-4</v>
      </c>
      <c r="W295" s="18">
        <f t="shared" si="352"/>
        <v>2.410009812178085E-2</v>
      </c>
      <c r="X295" s="18">
        <f t="shared" si="353"/>
        <v>1.3454971812180304E-2</v>
      </c>
      <c r="Y295" s="18">
        <f t="shared" si="354"/>
        <v>3.7559238462799476E-3</v>
      </c>
      <c r="Z295" s="18">
        <f t="shared" si="355"/>
        <v>7.1987782856806634E-3</v>
      </c>
      <c r="AA295" s="18">
        <f t="shared" si="356"/>
        <v>6.0123296394719184E-3</v>
      </c>
      <c r="AB295" s="18">
        <f t="shared" si="357"/>
        <v>2.5107112803832259E-3</v>
      </c>
      <c r="AC295" s="18">
        <f t="shared" si="358"/>
        <v>2.0369833982475267E-5</v>
      </c>
      <c r="AD295" s="18">
        <f t="shared" si="359"/>
        <v>5.0320251750212092E-3</v>
      </c>
      <c r="AE295" s="18">
        <f t="shared" si="360"/>
        <v>2.8093560675963337E-3</v>
      </c>
      <c r="AF295" s="18">
        <f t="shared" si="361"/>
        <v>7.8422516184123317E-4</v>
      </c>
      <c r="AG295" s="18">
        <f t="shared" si="362"/>
        <v>1.4594307726683819E-4</v>
      </c>
      <c r="AH295" s="18">
        <f t="shared" si="363"/>
        <v>1.0047610431555749E-3</v>
      </c>
      <c r="AI295" s="18">
        <f t="shared" si="364"/>
        <v>8.3916386373049671E-4</v>
      </c>
      <c r="AJ295" s="18">
        <f t="shared" si="365"/>
        <v>3.5042958471970704E-4</v>
      </c>
      <c r="AK295" s="18">
        <f t="shared" si="366"/>
        <v>9.7558136262696795E-5</v>
      </c>
      <c r="AL295" s="18">
        <f t="shared" si="367"/>
        <v>3.7992287935377585E-7</v>
      </c>
      <c r="AM295" s="18">
        <f t="shared" si="368"/>
        <v>8.405369051726054E-4</v>
      </c>
      <c r="AN295" s="18">
        <f t="shared" si="369"/>
        <v>4.6926781414112267E-4</v>
      </c>
      <c r="AO295" s="18">
        <f t="shared" si="370"/>
        <v>1.30995010471055E-4</v>
      </c>
      <c r="AP295" s="18">
        <f t="shared" si="371"/>
        <v>2.4377966768959488E-5</v>
      </c>
      <c r="AQ295" s="18">
        <f t="shared" si="372"/>
        <v>3.4025261438477128E-6</v>
      </c>
      <c r="AR295" s="18">
        <f t="shared" si="373"/>
        <v>1.1219067611527357E-4</v>
      </c>
      <c r="AS295" s="18">
        <f t="shared" si="374"/>
        <v>9.370025030802504E-5</v>
      </c>
      <c r="AT295" s="18">
        <f t="shared" si="375"/>
        <v>3.912863890206682E-5</v>
      </c>
      <c r="AU295" s="18">
        <f t="shared" si="376"/>
        <v>1.0893250034339981E-5</v>
      </c>
      <c r="AV295" s="18">
        <f t="shared" si="377"/>
        <v>2.2744765657638302E-6</v>
      </c>
      <c r="AW295" s="18">
        <f t="shared" si="378"/>
        <v>4.9208589245746033E-9</v>
      </c>
      <c r="AX295" s="18">
        <f t="shared" si="379"/>
        <v>1.1700098608147422E-4</v>
      </c>
      <c r="AY295" s="18">
        <f t="shared" si="380"/>
        <v>6.5321102087164806E-5</v>
      </c>
      <c r="AZ295" s="18">
        <f t="shared" si="381"/>
        <v>1.8234232551299041E-5</v>
      </c>
      <c r="BA295" s="18">
        <f t="shared" si="382"/>
        <v>3.3933621868083916E-6</v>
      </c>
      <c r="BB295" s="18">
        <f t="shared" si="383"/>
        <v>4.7362455062746852E-7</v>
      </c>
      <c r="BC295" s="18">
        <f t="shared" si="384"/>
        <v>5.2884473300046937E-8</v>
      </c>
      <c r="BD295" s="18">
        <f t="shared" si="385"/>
        <v>1.0439254763560492E-5</v>
      </c>
      <c r="BE295" s="18">
        <f t="shared" si="386"/>
        <v>8.7187350878411799E-6</v>
      </c>
      <c r="BF295" s="18">
        <f t="shared" si="387"/>
        <v>3.6408892805881765E-6</v>
      </c>
      <c r="BG295" s="18">
        <f t="shared" si="388"/>
        <v>1.0136084053437461E-6</v>
      </c>
      <c r="BH295" s="18">
        <f t="shared" si="389"/>
        <v>2.1163826750950744E-7</v>
      </c>
      <c r="BI295" s="18">
        <f t="shared" si="390"/>
        <v>3.5351527109119353E-8</v>
      </c>
      <c r="BJ295" s="19">
        <f t="shared" si="391"/>
        <v>0.39395503373856372</v>
      </c>
      <c r="BK295" s="19">
        <f t="shared" si="392"/>
        <v>0.37822104217753505</v>
      </c>
      <c r="BL295" s="19">
        <f t="shared" si="393"/>
        <v>0.22066119800453712</v>
      </c>
      <c r="BM295" s="19">
        <f t="shared" si="394"/>
        <v>0.1649002304751474</v>
      </c>
      <c r="BN295" s="19">
        <f t="shared" si="395"/>
        <v>0.83507050554994078</v>
      </c>
    </row>
    <row r="296" spans="1:66" x14ac:dyDescent="0.25">
      <c r="A296" t="s">
        <v>340</v>
      </c>
      <c r="B296" t="s">
        <v>341</v>
      </c>
      <c r="C296" t="s">
        <v>429</v>
      </c>
      <c r="D296" s="16">
        <v>44318</v>
      </c>
      <c r="E296" s="15">
        <f>VLOOKUP(A296,home!$A$2:$E$405,3,FALSE)</f>
        <v>1.3317073170731699</v>
      </c>
      <c r="F296" s="15">
        <f>VLOOKUP(B296,home!$B$2:$E$405,3,FALSE)</f>
        <v>0.61</v>
      </c>
      <c r="G296" s="15">
        <f>VLOOKUP(C296,away!$B$2:$E$405,4,FALSE)</f>
        <v>0.98</v>
      </c>
      <c r="H296" s="15">
        <f>VLOOKUP(A296,away!$A$2:$E$405,3,FALSE)</f>
        <v>1.14146341463415</v>
      </c>
      <c r="I296" s="15">
        <f>VLOOKUP(C296,away!$B$2:$E$405,3,FALSE)</f>
        <v>0.68</v>
      </c>
      <c r="J296" s="15">
        <f>VLOOKUP(B296,home!$B$2:$E$405,4,FALSE)</f>
        <v>1.19</v>
      </c>
      <c r="K296" s="17">
        <f t="shared" si="396"/>
        <v>0.79609463414634096</v>
      </c>
      <c r="L296" s="17">
        <f t="shared" si="397"/>
        <v>0.9236721951219542</v>
      </c>
      <c r="M296" s="18">
        <f t="shared" si="342"/>
        <v>0.17910790576439067</v>
      </c>
      <c r="N296" s="18">
        <f t="shared" si="343"/>
        <v>0.14258684271221991</v>
      </c>
      <c r="O296" s="18">
        <f t="shared" si="344"/>
        <v>0.16543699248109087</v>
      </c>
      <c r="P296" s="18">
        <f t="shared" si="345"/>
        <v>0.13170350200350497</v>
      </c>
      <c r="Q296" s="18">
        <f t="shared" si="346"/>
        <v>5.675631019153328E-2</v>
      </c>
      <c r="R296" s="18">
        <f t="shared" si="347"/>
        <v>7.6404774999691699E-2</v>
      </c>
      <c r="S296" s="18">
        <f t="shared" si="348"/>
        <v>2.4211399778752595E-2</v>
      </c>
      <c r="T296" s="18">
        <f t="shared" si="349"/>
        <v>5.2424225621636088E-2</v>
      </c>
      <c r="U296" s="18">
        <f t="shared" si="350"/>
        <v>6.0825431400413056E-2</v>
      </c>
      <c r="V296" s="18">
        <f t="shared" si="351"/>
        <v>1.9781533531481829E-3</v>
      </c>
      <c r="W296" s="18">
        <f t="shared" si="352"/>
        <v>1.5061131332474978E-2</v>
      </c>
      <c r="X296" s="18">
        <f t="shared" si="353"/>
        <v>1.3911548238887206E-2</v>
      </c>
      <c r="Y296" s="18">
        <f t="shared" si="354"/>
        <v>6.4248551496789499E-3</v>
      </c>
      <c r="Z296" s="18">
        <f t="shared" si="355"/>
        <v>2.3524322080588085E-2</v>
      </c>
      <c r="AA296" s="18">
        <f t="shared" si="356"/>
        <v>1.8727586580286462E-2</v>
      </c>
      <c r="AB296" s="18">
        <f t="shared" si="357"/>
        <v>7.4544655935385364E-3</v>
      </c>
      <c r="AC296" s="18">
        <f t="shared" si="358"/>
        <v>9.0912278200992773E-5</v>
      </c>
      <c r="AD296" s="18">
        <f t="shared" si="359"/>
        <v>2.9975214594891646E-3</v>
      </c>
      <c r="AE296" s="18">
        <f t="shared" si="360"/>
        <v>2.7687272264115205E-3</v>
      </c>
      <c r="AF296" s="18">
        <f t="shared" si="361"/>
        <v>1.2786981774567244E-3</v>
      </c>
      <c r="AG296" s="18">
        <f t="shared" si="362"/>
        <v>3.93699317489965E-4</v>
      </c>
      <c r="AH296" s="18">
        <f t="shared" si="363"/>
        <v>5.4321905537331626E-3</v>
      </c>
      <c r="AI296" s="18">
        <f t="shared" si="364"/>
        <v>4.3245377514874112E-3</v>
      </c>
      <c r="AJ296" s="18">
        <f t="shared" si="365"/>
        <v>1.721370649561205E-3</v>
      </c>
      <c r="AK296" s="18">
        <f t="shared" si="366"/>
        <v>4.5679131249755904E-4</v>
      </c>
      <c r="AL296" s="18">
        <f t="shared" si="367"/>
        <v>2.674022760321541E-6</v>
      </c>
      <c r="AM296" s="18">
        <f t="shared" si="368"/>
        <v>4.7726214992756662E-4</v>
      </c>
      <c r="AN296" s="18">
        <f t="shared" si="369"/>
        <v>4.4083377767221868E-4</v>
      </c>
      <c r="AO296" s="18">
        <f t="shared" si="370"/>
        <v>2.0359295155320084E-4</v>
      </c>
      <c r="AP296" s="18">
        <f t="shared" si="371"/>
        <v>6.2684382824167574E-5</v>
      </c>
      <c r="AQ296" s="18">
        <f t="shared" si="372"/>
        <v>1.4474955370765945E-5</v>
      </c>
      <c r="AR296" s="18">
        <f t="shared" si="373"/>
        <v>1.0035126746174912E-3</v>
      </c>
      <c r="AS296" s="18">
        <f t="shared" si="374"/>
        <v>7.9889105556082767E-4</v>
      </c>
      <c r="AT296" s="18">
        <f t="shared" si="375"/>
        <v>3.1799644129974059E-4</v>
      </c>
      <c r="AU296" s="18">
        <f t="shared" si="376"/>
        <v>8.4385086865451802E-5</v>
      </c>
      <c r="AV296" s="18">
        <f t="shared" si="377"/>
        <v>1.6794628713889759E-5</v>
      </c>
      <c r="AW296" s="18">
        <f t="shared" si="378"/>
        <v>5.4619178755276606E-8</v>
      </c>
      <c r="AX296" s="18">
        <f t="shared" si="379"/>
        <v>6.3324306106413687E-5</v>
      </c>
      <c r="AY296" s="18">
        <f t="shared" si="380"/>
        <v>5.8490900825885698E-5</v>
      </c>
      <c r="AZ296" s="18">
        <f t="shared" si="381"/>
        <v>2.701320938025318E-5</v>
      </c>
      <c r="BA296" s="18">
        <f t="shared" si="382"/>
        <v>8.317116801849141E-6</v>
      </c>
      <c r="BB296" s="18">
        <f t="shared" si="383"/>
        <v>1.9205723833624206E-6</v>
      </c>
      <c r="BC296" s="18">
        <f t="shared" si="384"/>
        <v>3.5479586184619422E-7</v>
      </c>
      <c r="BD296" s="18">
        <f t="shared" si="385"/>
        <v>1.5448612583277349E-4</v>
      </c>
      <c r="BE296" s="18">
        <f t="shared" si="386"/>
        <v>1.2298557582552741E-4</v>
      </c>
      <c r="BF296" s="18">
        <f t="shared" si="387"/>
        <v>4.8954078496050147E-5</v>
      </c>
      <c r="BG296" s="18">
        <f t="shared" si="388"/>
        <v>1.299069307009477E-5</v>
      </c>
      <c r="BH296" s="18">
        <f t="shared" si="389"/>
        <v>2.5854552617361249E-6</v>
      </c>
      <c r="BI296" s="18">
        <f t="shared" si="390"/>
        <v>4.1165341213871064E-7</v>
      </c>
      <c r="BJ296" s="19">
        <f t="shared" si="391"/>
        <v>0.29596182854598524</v>
      </c>
      <c r="BK296" s="19">
        <f t="shared" si="392"/>
        <v>0.33715303810158359</v>
      </c>
      <c r="BL296" s="19">
        <f t="shared" si="393"/>
        <v>0.34334813479125564</v>
      </c>
      <c r="BM296" s="19">
        <f t="shared" si="394"/>
        <v>0.24793255908533424</v>
      </c>
      <c r="BN296" s="19">
        <f t="shared" si="395"/>
        <v>0.75199632815243145</v>
      </c>
    </row>
    <row r="297" spans="1:66" x14ac:dyDescent="0.25">
      <c r="A297" t="s">
        <v>342</v>
      </c>
      <c r="B297" t="s">
        <v>343</v>
      </c>
      <c r="C297" t="s">
        <v>400</v>
      </c>
      <c r="D297" s="16">
        <v>44318</v>
      </c>
      <c r="E297" s="15">
        <f>VLOOKUP(A297,home!$A$2:$E$405,3,FALSE)</f>
        <v>1.1388888888888899</v>
      </c>
      <c r="F297" s="15">
        <f>VLOOKUP(B297,home!$B$2:$E$405,3,FALSE)</f>
        <v>0.8</v>
      </c>
      <c r="G297" s="15">
        <f>VLOOKUP(C297,away!$B$2:$E$405,4,FALSE)</f>
        <v>0.32</v>
      </c>
      <c r="H297" s="15">
        <f>VLOOKUP(A297,away!$A$2:$E$405,3,FALSE)</f>
        <v>0.83333333333333304</v>
      </c>
      <c r="I297" s="15">
        <f>VLOOKUP(C297,away!$B$2:$E$405,3,FALSE)</f>
        <v>1.04</v>
      </c>
      <c r="J297" s="15">
        <f>VLOOKUP(B297,home!$B$2:$E$405,4,FALSE)</f>
        <v>1.31</v>
      </c>
      <c r="K297" s="17">
        <f t="shared" si="396"/>
        <v>0.29155555555555585</v>
      </c>
      <c r="L297" s="17">
        <f t="shared" si="397"/>
        <v>1.1353333333333331</v>
      </c>
      <c r="M297" s="18">
        <f t="shared" si="342"/>
        <v>0.24005459822970718</v>
      </c>
      <c r="N297" s="18">
        <f t="shared" si="343"/>
        <v>6.9989251750528031E-2</v>
      </c>
      <c r="O297" s="18">
        <f t="shared" si="344"/>
        <v>0.27254198719012745</v>
      </c>
      <c r="P297" s="18">
        <f t="shared" si="345"/>
        <v>7.9461130487432793E-2</v>
      </c>
      <c r="Q297" s="18">
        <f t="shared" si="346"/>
        <v>1.0202877588521429E-2</v>
      </c>
      <c r="R297" s="18">
        <f t="shared" si="347"/>
        <v>0.15471300139492902</v>
      </c>
      <c r="S297" s="18">
        <f t="shared" si="348"/>
        <v>6.5756616462506971E-3</v>
      </c>
      <c r="T297" s="18">
        <f t="shared" si="349"/>
        <v>1.1583667022167992E-2</v>
      </c>
      <c r="U297" s="18">
        <f t="shared" si="350"/>
        <v>4.5107435073366023E-2</v>
      </c>
      <c r="V297" s="18">
        <f t="shared" si="351"/>
        <v>2.4184753152324618E-4</v>
      </c>
      <c r="W297" s="18">
        <f t="shared" si="352"/>
        <v>9.9156854786223167E-4</v>
      </c>
      <c r="X297" s="18">
        <f t="shared" si="353"/>
        <v>1.12576082467292E-3</v>
      </c>
      <c r="Y297" s="18">
        <f t="shared" si="354"/>
        <v>6.3905689480599421E-4</v>
      </c>
      <c r="Z297" s="18">
        <f t="shared" si="355"/>
        <v>5.8550275861236456E-2</v>
      </c>
      <c r="AA297" s="18">
        <f t="shared" si="356"/>
        <v>1.7070658206653846E-2</v>
      </c>
      <c r="AB297" s="18">
        <f t="shared" si="357"/>
        <v>2.4885226185699851E-3</v>
      </c>
      <c r="AC297" s="18">
        <f t="shared" si="358"/>
        <v>5.0034133906807789E-6</v>
      </c>
      <c r="AD297" s="18">
        <f t="shared" si="359"/>
        <v>7.2274329710847172E-5</v>
      </c>
      <c r="AE297" s="18">
        <f t="shared" si="360"/>
        <v>8.2055455665048458E-5</v>
      </c>
      <c r="AF297" s="18">
        <f t="shared" si="361"/>
        <v>4.6580146999192513E-5</v>
      </c>
      <c r="AG297" s="18">
        <f t="shared" si="362"/>
        <v>1.7627997853249962E-5</v>
      </c>
      <c r="AH297" s="18">
        <f t="shared" si="363"/>
        <v>1.661851996528094E-2</v>
      </c>
      <c r="AI297" s="18">
        <f t="shared" si="364"/>
        <v>4.8452218209885812E-3</v>
      </c>
      <c r="AJ297" s="18">
        <f t="shared" si="365"/>
        <v>7.063256699041139E-4</v>
      </c>
      <c r="AK297" s="18">
        <f t="shared" si="366"/>
        <v>6.8644391030681348E-5</v>
      </c>
      <c r="AL297" s="18">
        <f t="shared" si="367"/>
        <v>6.6247743180326783E-8</v>
      </c>
      <c r="AM297" s="18">
        <f t="shared" si="368"/>
        <v>4.2143964702502948E-6</v>
      </c>
      <c r="AN297" s="18">
        <f t="shared" si="369"/>
        <v>4.7847447925575001E-6</v>
      </c>
      <c r="AO297" s="18">
        <f t="shared" si="370"/>
        <v>2.7161401272418073E-6</v>
      </c>
      <c r="AP297" s="18">
        <f t="shared" si="371"/>
        <v>1.0279081414872882E-6</v>
      </c>
      <c r="AQ297" s="18">
        <f t="shared" si="372"/>
        <v>2.917545941588085E-7</v>
      </c>
      <c r="AR297" s="18">
        <f t="shared" si="373"/>
        <v>3.7735119334497916E-3</v>
      </c>
      <c r="AS297" s="18">
        <f t="shared" si="374"/>
        <v>1.1001883681524738E-3</v>
      </c>
      <c r="AT297" s="18">
        <f t="shared" si="375"/>
        <v>1.6038301544622744E-4</v>
      </c>
      <c r="AU297" s="18">
        <f t="shared" si="376"/>
        <v>1.5586853056700043E-5</v>
      </c>
      <c r="AV297" s="18">
        <f t="shared" si="377"/>
        <v>1.1361084005772487E-6</v>
      </c>
      <c r="AW297" s="18">
        <f t="shared" si="378"/>
        <v>6.0913463994468461E-10</v>
      </c>
      <c r="AX297" s="18">
        <f t="shared" si="379"/>
        <v>2.0478845070253279E-7</v>
      </c>
      <c r="AY297" s="18">
        <f t="shared" si="380"/>
        <v>2.325031543642755E-7</v>
      </c>
      <c r="AZ297" s="18">
        <f t="shared" si="381"/>
        <v>1.3198429062745373E-7</v>
      </c>
      <c r="BA297" s="18">
        <f t="shared" si="382"/>
        <v>4.9948721541900809E-8</v>
      </c>
      <c r="BB297" s="18">
        <f t="shared" si="383"/>
        <v>1.4177112130976173E-8</v>
      </c>
      <c r="BC297" s="18">
        <f t="shared" si="384"/>
        <v>3.2191495945403229E-9</v>
      </c>
      <c r="BD297" s="18">
        <f t="shared" si="385"/>
        <v>7.1403231362944292E-4</v>
      </c>
      <c r="BE297" s="18">
        <f t="shared" si="386"/>
        <v>2.0818008788485112E-4</v>
      </c>
      <c r="BF297" s="18">
        <f t="shared" si="387"/>
        <v>3.03480305894361E-5</v>
      </c>
      <c r="BG297" s="18">
        <f t="shared" si="388"/>
        <v>2.9493789728400149E-6</v>
      </c>
      <c r="BH297" s="18">
        <f t="shared" si="389"/>
        <v>2.1497695624256128E-7</v>
      </c>
      <c r="BI297" s="18">
        <f t="shared" si="390"/>
        <v>1.2535545181788482E-8</v>
      </c>
      <c r="BJ297" s="19">
        <f t="shared" si="391"/>
        <v>9.4764392123791605E-2</v>
      </c>
      <c r="BK297" s="19">
        <f t="shared" si="392"/>
        <v>0.32633854005920204</v>
      </c>
      <c r="BL297" s="19">
        <f t="shared" si="393"/>
        <v>0.52016685993293432</v>
      </c>
      <c r="BM297" s="19">
        <f t="shared" si="394"/>
        <v>0.17285698944189892</v>
      </c>
      <c r="BN297" s="19">
        <f t="shared" si="395"/>
        <v>0.82696284664124597</v>
      </c>
    </row>
    <row r="298" spans="1:66" x14ac:dyDescent="0.25">
      <c r="A298" t="s">
        <v>10</v>
      </c>
      <c r="B298" t="s">
        <v>43</v>
      </c>
      <c r="C298" t="s">
        <v>246</v>
      </c>
      <c r="D298" s="16">
        <v>44349</v>
      </c>
      <c r="E298" s="15">
        <f>VLOOKUP(A298,home!$A$2:$E$405,3,FALSE)</f>
        <v>1.52</v>
      </c>
      <c r="F298" s="15">
        <f>VLOOKUP(B298,home!$B$2:$E$405,3,FALSE)</f>
        <v>1.32</v>
      </c>
      <c r="G298" s="15">
        <f>VLOOKUP(C298,away!$B$2:$E$405,4,FALSE)</f>
        <v>1.26</v>
      </c>
      <c r="H298" s="15">
        <f>VLOOKUP(A298,away!$A$2:$E$405,3,FALSE)</f>
        <v>1.41333333333333</v>
      </c>
      <c r="I298" s="15">
        <f>VLOOKUP(C298,away!$B$2:$E$405,3,FALSE)</f>
        <v>0.88</v>
      </c>
      <c r="J298" s="15">
        <f>VLOOKUP(B298,home!$B$2:$E$405,4,FALSE)</f>
        <v>0.94</v>
      </c>
      <c r="K298" s="17">
        <f t="shared" si="396"/>
        <v>2.5280640000000001</v>
      </c>
      <c r="L298" s="17">
        <f t="shared" si="397"/>
        <v>1.1691093333333307</v>
      </c>
      <c r="M298" s="18">
        <f t="shared" si="342"/>
        <v>2.4793510502663346E-2</v>
      </c>
      <c r="N298" s="18">
        <f t="shared" si="343"/>
        <v>6.2679581335405105E-2</v>
      </c>
      <c r="O298" s="18">
        <f t="shared" si="344"/>
        <v>2.8986324534761677E-2</v>
      </c>
      <c r="P298" s="18">
        <f t="shared" si="345"/>
        <v>7.3279283548647739E-2</v>
      </c>
      <c r="Q298" s="18">
        <f t="shared" si="346"/>
        <v>7.9228996554554801E-2</v>
      </c>
      <c r="R298" s="18">
        <f t="shared" si="347"/>
        <v>1.69440912763094E-2</v>
      </c>
      <c r="S298" s="18">
        <f t="shared" si="348"/>
        <v>5.4145755164706134E-2</v>
      </c>
      <c r="T298" s="18">
        <f t="shared" si="349"/>
        <v>9.262735934256433E-2</v>
      </c>
      <c r="U298" s="18">
        <f t="shared" si="350"/>
        <v>4.2835747168351847E-2</v>
      </c>
      <c r="V298" s="18">
        <f t="shared" si="351"/>
        <v>1.7781365030283214E-2</v>
      </c>
      <c r="W298" s="18">
        <f t="shared" si="352"/>
        <v>6.6765324648564689E-2</v>
      </c>
      <c r="X298" s="18">
        <f t="shared" si="353"/>
        <v>7.8055964189666857E-2</v>
      </c>
      <c r="Y298" s="18">
        <f t="shared" si="354"/>
        <v>4.5627978128235887E-2</v>
      </c>
      <c r="Z298" s="18">
        <f t="shared" si="355"/>
        <v>6.6031650853283948E-3</v>
      </c>
      <c r="AA298" s="18">
        <f t="shared" si="356"/>
        <v>1.6693223938275641E-2</v>
      </c>
      <c r="AB298" s="18">
        <f t="shared" si="357"/>
        <v>2.1100769241146441E-2</v>
      </c>
      <c r="AC298" s="18">
        <f t="shared" si="358"/>
        <v>3.2846440044164058E-3</v>
      </c>
      <c r="AD298" s="18">
        <f t="shared" si="359"/>
        <v>4.2196753423087242E-2</v>
      </c>
      <c r="AE298" s="18">
        <f t="shared" si="360"/>
        <v>4.933261826329647E-2</v>
      </c>
      <c r="AF298" s="18">
        <f t="shared" si="361"/>
        <v>2.8837612224695122E-2</v>
      </c>
      <c r="AG298" s="18">
        <f t="shared" si="362"/>
        <v>1.1238107200979472E-2</v>
      </c>
      <c r="AH298" s="18">
        <f t="shared" si="363"/>
        <v>1.9299554826995525E-3</v>
      </c>
      <c r="AI298" s="18">
        <f t="shared" si="364"/>
        <v>4.8790509774153615E-3</v>
      </c>
      <c r="AJ298" s="18">
        <f t="shared" si="365"/>
        <v>6.1672765650842955E-3</v>
      </c>
      <c r="AK298" s="18">
        <f t="shared" si="366"/>
        <v>5.1970899540777554E-3</v>
      </c>
      <c r="AL298" s="18">
        <f t="shared" si="367"/>
        <v>3.8832154781815104E-4</v>
      </c>
      <c r="AM298" s="18">
        <f t="shared" si="368"/>
        <v>2.1335218649156735E-2</v>
      </c>
      <c r="AN298" s="18">
        <f t="shared" si="369"/>
        <v>2.4943203251436476E-2</v>
      </c>
      <c r="AO298" s="18">
        <f t="shared" si="370"/>
        <v>1.4580665862242336E-2</v>
      </c>
      <c r="AP298" s="18">
        <f t="shared" si="371"/>
        <v>5.6821308485873962E-3</v>
      </c>
      <c r="AQ298" s="18">
        <f t="shared" si="372"/>
        <v>1.6607580520761919E-3</v>
      </c>
      <c r="AR298" s="18">
        <f t="shared" si="373"/>
        <v>4.5126579354837546E-4</v>
      </c>
      <c r="AS298" s="18">
        <f t="shared" si="374"/>
        <v>1.1408288071010804E-3</v>
      </c>
      <c r="AT298" s="18">
        <f t="shared" si="375"/>
        <v>1.442044118697593E-3</v>
      </c>
      <c r="AU298" s="18">
        <f t="shared" si="376"/>
        <v>1.2151932742970374E-3</v>
      </c>
      <c r="AV298" s="18">
        <f t="shared" si="377"/>
        <v>7.6802159244811609E-4</v>
      </c>
      <c r="AW298" s="18">
        <f t="shared" si="378"/>
        <v>3.1881018049684233E-5</v>
      </c>
      <c r="AX298" s="18">
        <f t="shared" si="379"/>
        <v>8.9894663665102906E-3</v>
      </c>
      <c r="AY298" s="18">
        <f t="shared" si="380"/>
        <v>1.0509669030773246E-2</v>
      </c>
      <c r="AZ298" s="18">
        <f t="shared" si="381"/>
        <v>6.1434760770606315E-3</v>
      </c>
      <c r="BA298" s="18">
        <f t="shared" si="382"/>
        <v>2.3941317402672068E-3</v>
      </c>
      <c r="BB298" s="18">
        <f t="shared" si="383"/>
        <v>6.997504406939907E-4</v>
      </c>
      <c r="BC298" s="18">
        <f t="shared" si="384"/>
        <v>1.6361695424389094E-4</v>
      </c>
      <c r="BD298" s="18">
        <f t="shared" si="385"/>
        <v>8.7929841841912943E-5</v>
      </c>
      <c r="BE298" s="18">
        <f t="shared" si="386"/>
        <v>2.2229226768623382E-4</v>
      </c>
      <c r="BF298" s="18">
        <f t="shared" si="387"/>
        <v>2.8098453970796557E-4</v>
      </c>
      <c r="BG298" s="18">
        <f t="shared" si="388"/>
        <v>2.3678229979742611E-4</v>
      </c>
      <c r="BH298" s="18">
        <f t="shared" si="389"/>
        <v>1.4965020198877001E-4</v>
      </c>
      <c r="BI298" s="18">
        <f t="shared" si="390"/>
        <v>7.5665057648107602E-5</v>
      </c>
      <c r="BJ298" s="19">
        <f t="shared" si="391"/>
        <v>0.65369238258409879</v>
      </c>
      <c r="BK298" s="19">
        <f t="shared" si="392"/>
        <v>0.18418254882930823</v>
      </c>
      <c r="BL298" s="19">
        <f t="shared" si="393"/>
        <v>0.15080418693288458</v>
      </c>
      <c r="BM298" s="19">
        <f t="shared" si="394"/>
        <v>0.69889270766655465</v>
      </c>
      <c r="BN298" s="19">
        <f t="shared" si="395"/>
        <v>0.28591178775234205</v>
      </c>
    </row>
    <row r="299" spans="1:66" x14ac:dyDescent="0.25">
      <c r="A299" t="s">
        <v>10</v>
      </c>
      <c r="B299" t="s">
        <v>242</v>
      </c>
      <c r="C299" t="s">
        <v>50</v>
      </c>
      <c r="D299" s="16">
        <v>44349</v>
      </c>
      <c r="E299" s="15">
        <f>VLOOKUP(A299,home!$A$2:$E$405,3,FALSE)</f>
        <v>1.52</v>
      </c>
      <c r="F299" s="15">
        <f>VLOOKUP(B299,home!$B$2:$E$405,3,FALSE)</f>
        <v>0.99</v>
      </c>
      <c r="G299" s="15">
        <f>VLOOKUP(C299,away!$B$2:$E$405,4,FALSE)</f>
        <v>1.02</v>
      </c>
      <c r="H299" s="15">
        <f>VLOOKUP(A299,away!$A$2:$E$405,3,FALSE)</f>
        <v>1.41333333333333</v>
      </c>
      <c r="I299" s="15">
        <f>VLOOKUP(C299,away!$B$2:$E$405,3,FALSE)</f>
        <v>0.96</v>
      </c>
      <c r="J299" s="15">
        <f>VLOOKUP(B299,home!$B$2:$E$405,4,FALSE)</f>
        <v>1.42</v>
      </c>
      <c r="K299" s="17">
        <f t="shared" si="396"/>
        <v>1.534896</v>
      </c>
      <c r="L299" s="17">
        <f t="shared" si="397"/>
        <v>1.9266559999999953</v>
      </c>
      <c r="M299" s="18">
        <f t="shared" si="342"/>
        <v>3.1381020860637335E-2</v>
      </c>
      <c r="N299" s="18">
        <f t="shared" si="343"/>
        <v>4.8166603394908802E-2</v>
      </c>
      <c r="O299" s="18">
        <f t="shared" si="344"/>
        <v>6.0460432127271931E-2</v>
      </c>
      <c r="P299" s="18">
        <f t="shared" si="345"/>
        <v>9.2800475430421178E-2</v>
      </c>
      <c r="Q299" s="18">
        <f t="shared" si="346"/>
        <v>3.696536344221598E-2</v>
      </c>
      <c r="R299" s="18">
        <f t="shared" si="347"/>
        <v>5.824322716030049E-2</v>
      </c>
      <c r="S299" s="18">
        <f t="shared" si="348"/>
        <v>6.8607776324085032E-2</v>
      </c>
      <c r="T299" s="18">
        <f t="shared" si="349"/>
        <v>7.1219539268125895E-2</v>
      </c>
      <c r="U299" s="18">
        <f t="shared" si="350"/>
        <v>8.9397296395436587E-2</v>
      </c>
      <c r="V299" s="18">
        <f t="shared" si="351"/>
        <v>2.2543117132889909E-2</v>
      </c>
      <c r="W299" s="18">
        <f t="shared" si="352"/>
        <v>1.8912662828667839E-2</v>
      </c>
      <c r="X299" s="18">
        <f t="shared" si="353"/>
        <v>3.643819531482978E-2</v>
      </c>
      <c r="Y299" s="18">
        <f t="shared" si="354"/>
        <v>3.5101933816244262E-2</v>
      </c>
      <c r="Z299" s="18">
        <f t="shared" si="355"/>
        <v>3.7404887689251862E-2</v>
      </c>
      <c r="AA299" s="18">
        <f t="shared" si="356"/>
        <v>5.7412612494681929E-2</v>
      </c>
      <c r="AB299" s="18">
        <f t="shared" si="357"/>
        <v>4.4061194633818669E-2</v>
      </c>
      <c r="AC299" s="18">
        <f t="shared" si="358"/>
        <v>4.1665549953474549E-3</v>
      </c>
      <c r="AD299" s="18">
        <f t="shared" si="359"/>
        <v>7.25724263126774E-3</v>
      </c>
      <c r="AE299" s="18">
        <f t="shared" si="360"/>
        <v>1.3982210058987744E-2</v>
      </c>
      <c r="AF299" s="18">
        <f t="shared" si="361"/>
        <v>1.3469454451704516E-2</v>
      </c>
      <c r="AG299" s="18">
        <f t="shared" si="362"/>
        <v>8.6503350787010495E-3</v>
      </c>
      <c r="AH299" s="18">
        <f t="shared" si="363"/>
        <v>1.8016587823955779E-2</v>
      </c>
      <c r="AI299" s="18">
        <f t="shared" si="364"/>
        <v>2.7653588584638428E-2</v>
      </c>
      <c r="AJ299" s="18">
        <f t="shared" si="365"/>
        <v>2.1222691252103597E-2</v>
      </c>
      <c r="AK299" s="18">
        <f t="shared" si="366"/>
        <v>1.0858207970696266E-2</v>
      </c>
      <c r="AL299" s="18">
        <f t="shared" si="367"/>
        <v>4.9285622184489647E-4</v>
      </c>
      <c r="AM299" s="18">
        <f t="shared" si="368"/>
        <v>2.2278225371524661E-3</v>
      </c>
      <c r="AN299" s="18">
        <f t="shared" si="369"/>
        <v>4.2922476581400111E-3</v>
      </c>
      <c r="AO299" s="18">
        <f t="shared" si="370"/>
        <v>4.1348423520206918E-3</v>
      </c>
      <c r="AP299" s="18">
        <f t="shared" si="371"/>
        <v>2.6554729421915855E-3</v>
      </c>
      <c r="AQ299" s="18">
        <f t="shared" si="372"/>
        <v>1.2790457192277654E-3</v>
      </c>
      <c r="AR299" s="18">
        <f t="shared" si="373"/>
        <v>6.9423534061102479E-3</v>
      </c>
      <c r="AS299" s="18">
        <f t="shared" si="374"/>
        <v>1.0655790473624995E-2</v>
      </c>
      <c r="AT299" s="18">
        <f t="shared" si="375"/>
        <v>8.1777650874025574E-3</v>
      </c>
      <c r="AU299" s="18">
        <f t="shared" si="376"/>
        <v>4.1840063071979447E-3</v>
      </c>
      <c r="AV299" s="18">
        <f t="shared" si="377"/>
        <v>1.6055036362232242E-3</v>
      </c>
      <c r="AW299" s="18">
        <f t="shared" si="378"/>
        <v>4.0485627628564757E-5</v>
      </c>
      <c r="AX299" s="18">
        <f t="shared" si="379"/>
        <v>5.6991265016419484E-4</v>
      </c>
      <c r="AY299" s="18">
        <f t="shared" si="380"/>
        <v>1.0980256269147444E-3</v>
      </c>
      <c r="AZ299" s="18">
        <f t="shared" si="381"/>
        <v>1.0577588311245245E-3</v>
      </c>
      <c r="BA299" s="18">
        <f t="shared" si="382"/>
        <v>6.7931246617968215E-4</v>
      </c>
      <c r="BB299" s="18">
        <f t="shared" si="383"/>
        <v>3.2720035970996986E-4</v>
      </c>
      <c r="BC299" s="18">
        <f t="shared" si="384"/>
        <v>1.2608050724747396E-4</v>
      </c>
      <c r="BD299" s="18">
        <f t="shared" si="385"/>
        <v>2.2292544740004521E-3</v>
      </c>
      <c r="BE299" s="18">
        <f t="shared" si="386"/>
        <v>3.421673775125398E-3</v>
      </c>
      <c r="BF299" s="18">
        <f t="shared" si="387"/>
        <v>2.6259566953724372E-3</v>
      </c>
      <c r="BG299" s="18">
        <f t="shared" si="388"/>
        <v>1.3435234759667904E-3</v>
      </c>
      <c r="BH299" s="18">
        <f t="shared" si="389"/>
        <v>5.1554220229188075E-4</v>
      </c>
      <c r="BI299" s="18">
        <f t="shared" si="390"/>
        <v>1.5826073282579974E-4</v>
      </c>
      <c r="BJ299" s="19">
        <f t="shared" si="391"/>
        <v>0.3086112619357268</v>
      </c>
      <c r="BK299" s="19">
        <f t="shared" si="392"/>
        <v>0.22108982659214058</v>
      </c>
      <c r="BL299" s="19">
        <f t="shared" si="393"/>
        <v>0.42918546870904539</v>
      </c>
      <c r="BM299" s="19">
        <f t="shared" si="394"/>
        <v>0.66721678251112271</v>
      </c>
      <c r="BN299" s="19">
        <f t="shared" si="395"/>
        <v>0.3280171224157557</v>
      </c>
    </row>
    <row r="300" spans="1:66" x14ac:dyDescent="0.25">
      <c r="A300" t="s">
        <v>10</v>
      </c>
      <c r="B300" t="s">
        <v>47</v>
      </c>
      <c r="C300" t="s">
        <v>245</v>
      </c>
      <c r="D300" s="16">
        <v>44349</v>
      </c>
      <c r="E300" s="15">
        <f>VLOOKUP(A300,home!$A$2:$E$405,3,FALSE)</f>
        <v>1.52</v>
      </c>
      <c r="F300" s="15">
        <f>VLOOKUP(B300,home!$B$2:$E$405,3,FALSE)</f>
        <v>0.78</v>
      </c>
      <c r="G300" s="15">
        <f>VLOOKUP(C300,away!$B$2:$E$405,4,FALSE)</f>
        <v>0.38</v>
      </c>
      <c r="H300" s="15">
        <f>VLOOKUP(A300,away!$A$2:$E$405,3,FALSE)</f>
        <v>1.41333333333333</v>
      </c>
      <c r="I300" s="15">
        <f>VLOOKUP(C300,away!$B$2:$E$405,3,FALSE)</f>
        <v>1.59</v>
      </c>
      <c r="J300" s="15">
        <f>VLOOKUP(B300,home!$B$2:$E$405,4,FALSE)</f>
        <v>1.74</v>
      </c>
      <c r="K300" s="17">
        <f t="shared" si="396"/>
        <v>0.45052799999999998</v>
      </c>
      <c r="L300" s="17">
        <f t="shared" si="397"/>
        <v>3.9101279999999914</v>
      </c>
      <c r="M300" s="18">
        <f t="shared" si="342"/>
        <v>1.2770007776136768E-2</v>
      </c>
      <c r="N300" s="18">
        <f t="shared" si="343"/>
        <v>5.7532460633673453E-3</v>
      </c>
      <c r="O300" s="18">
        <f t="shared" si="344"/>
        <v>4.9932364965689993E-2</v>
      </c>
      <c r="P300" s="18">
        <f t="shared" si="345"/>
        <v>2.249592852326238E-2</v>
      </c>
      <c r="Q300" s="18">
        <f t="shared" si="346"/>
        <v>1.2959992212183814E-3</v>
      </c>
      <c r="R300" s="18">
        <f t="shared" si="347"/>
        <v>9.762096917928155E-2</v>
      </c>
      <c r="S300" s="18">
        <f t="shared" si="348"/>
        <v>9.9073314792613876E-3</v>
      </c>
      <c r="T300" s="18">
        <f t="shared" si="349"/>
        <v>5.0675228428641757E-3</v>
      </c>
      <c r="U300" s="18">
        <f t="shared" si="350"/>
        <v>4.3980980002403351E-2</v>
      </c>
      <c r="V300" s="18">
        <f t="shared" si="351"/>
        <v>1.9392193952581086E-3</v>
      </c>
      <c r="W300" s="18">
        <f t="shared" si="352"/>
        <v>1.9462797904569166E-4</v>
      </c>
      <c r="X300" s="18">
        <f t="shared" si="353"/>
        <v>7.6102031044997047E-4</v>
      </c>
      <c r="Y300" s="18">
        <f t="shared" si="354"/>
        <v>1.4878434122295582E-3</v>
      </c>
      <c r="Z300" s="18">
        <f t="shared" si="355"/>
        <v>0.12723682832501501</v>
      </c>
      <c r="AA300" s="18">
        <f t="shared" si="356"/>
        <v>5.732375379161235E-2</v>
      </c>
      <c r="AB300" s="18">
        <f t="shared" si="357"/>
        <v>1.2912978074113762E-2</v>
      </c>
      <c r="AC300" s="18">
        <f t="shared" si="358"/>
        <v>2.1351073973194541E-4</v>
      </c>
      <c r="AD300" s="18">
        <f t="shared" si="359"/>
        <v>2.1921338535874341E-5</v>
      </c>
      <c r="AE300" s="18">
        <f t="shared" si="360"/>
        <v>8.5715239606601055E-5</v>
      </c>
      <c r="AF300" s="18">
        <f t="shared" si="361"/>
        <v>1.6757877920623956E-4</v>
      </c>
      <c r="AG300" s="18">
        <f t="shared" si="362"/>
        <v>2.1841815892671124E-4</v>
      </c>
      <c r="AH300" s="18">
        <f t="shared" si="363"/>
        <v>0.12437807126620828</v>
      </c>
      <c r="AI300" s="18">
        <f t="shared" si="364"/>
        <v>5.6035803691422283E-2</v>
      </c>
      <c r="AJ300" s="18">
        <f t="shared" si="365"/>
        <v>1.2622849282744547E-2</v>
      </c>
      <c r="AK300" s="18">
        <f t="shared" si="366"/>
        <v>1.8956490138854452E-3</v>
      </c>
      <c r="AL300" s="18">
        <f t="shared" si="367"/>
        <v>1.5045009914353493E-5</v>
      </c>
      <c r="AM300" s="18">
        <f t="shared" si="368"/>
        <v>1.9752353615780792E-6</v>
      </c>
      <c r="AN300" s="18">
        <f t="shared" si="369"/>
        <v>7.7234230938965541E-6</v>
      </c>
      <c r="AO300" s="18">
        <f t="shared" si="370"/>
        <v>1.5099786447645743E-5</v>
      </c>
      <c r="AP300" s="18">
        <f t="shared" si="371"/>
        <v>1.9680699260986677E-5</v>
      </c>
      <c r="AQ300" s="18">
        <f t="shared" si="372"/>
        <v>1.9238513309990783E-5</v>
      </c>
      <c r="AR300" s="18">
        <f t="shared" si="373"/>
        <v>9.7266835808799065E-2</v>
      </c>
      <c r="AS300" s="18">
        <f t="shared" si="374"/>
        <v>4.3821433003266623E-2</v>
      </c>
      <c r="AT300" s="18">
        <f t="shared" si="375"/>
        <v>9.8713912840478514E-3</v>
      </c>
      <c r="AU300" s="18">
        <f t="shared" si="376"/>
        <v>1.4824460574731702E-3</v>
      </c>
      <c r="AV300" s="18">
        <f t="shared" si="377"/>
        <v>1.6697086434531807E-4</v>
      </c>
      <c r="AW300" s="18">
        <f t="shared" si="378"/>
        <v>7.3621174099294174E-7</v>
      </c>
      <c r="AX300" s="18">
        <f t="shared" si="379"/>
        <v>1.4831647283017475E-7</v>
      </c>
      <c r="AY300" s="18">
        <f t="shared" si="380"/>
        <v>5.7993639327450414E-7</v>
      </c>
      <c r="AZ300" s="18">
        <f t="shared" si="381"/>
        <v>1.1338127647808229E-6</v>
      </c>
      <c r="BA300" s="18">
        <f t="shared" si="382"/>
        <v>1.4777843461089668E-6</v>
      </c>
      <c r="BB300" s="18">
        <f t="shared" si="383"/>
        <v>1.4445814874205872E-6</v>
      </c>
      <c r="BC300" s="18">
        <f t="shared" si="384"/>
        <v>1.1296997044489746E-6</v>
      </c>
      <c r="BD300" s="18">
        <f t="shared" si="385"/>
        <v>6.3387629694564518E-2</v>
      </c>
      <c r="BE300" s="18">
        <f t="shared" si="386"/>
        <v>2.8557902031032756E-2</v>
      </c>
      <c r="BF300" s="18">
        <f t="shared" si="387"/>
        <v>6.4330672431185624E-3</v>
      </c>
      <c r="BG300" s="18">
        <f t="shared" si="388"/>
        <v>9.6609230630257325E-4</v>
      </c>
      <c r="BH300" s="18">
        <f t="shared" si="389"/>
        <v>1.0881290864347141E-4</v>
      </c>
      <c r="BI300" s="18">
        <f t="shared" si="390"/>
        <v>9.8046524210651788E-6</v>
      </c>
      <c r="BJ300" s="19">
        <f t="shared" si="391"/>
        <v>1.5123525134093511E-2</v>
      </c>
      <c r="BK300" s="19">
        <f t="shared" si="392"/>
        <v>4.7341622859958216E-2</v>
      </c>
      <c r="BL300" s="19">
        <f t="shared" si="393"/>
        <v>0.70877580512137661</v>
      </c>
      <c r="BM300" s="19">
        <f t="shared" si="394"/>
        <v>0.70860942198683485</v>
      </c>
      <c r="BN300" s="19">
        <f t="shared" si="395"/>
        <v>0.18986851572895641</v>
      </c>
    </row>
    <row r="301" spans="1:66" x14ac:dyDescent="0.25">
      <c r="A301" t="s">
        <v>10</v>
      </c>
      <c r="B301" t="s">
        <v>243</v>
      </c>
      <c r="C301" t="s">
        <v>247</v>
      </c>
      <c r="D301" s="16">
        <v>44349</v>
      </c>
      <c r="E301" s="15">
        <f>VLOOKUP(A301,home!$A$2:$E$405,3,FALSE)</f>
        <v>1.52</v>
      </c>
      <c r="F301" s="15">
        <f>VLOOKUP(B301,home!$B$2:$E$405,3,FALSE)</f>
        <v>0.99</v>
      </c>
      <c r="G301" s="15">
        <f>VLOOKUP(C301,away!$B$2:$E$405,4,FALSE)</f>
        <v>1.32</v>
      </c>
      <c r="H301" s="15">
        <f>VLOOKUP(A301,away!$A$2:$E$405,3,FALSE)</f>
        <v>1.41333333333333</v>
      </c>
      <c r="I301" s="15">
        <f>VLOOKUP(C301,away!$B$2:$E$405,3,FALSE)</f>
        <v>1.32</v>
      </c>
      <c r="J301" s="15">
        <f>VLOOKUP(B301,home!$B$2:$E$405,4,FALSE)</f>
        <v>0.83</v>
      </c>
      <c r="K301" s="17">
        <f t="shared" si="396"/>
        <v>1.9863359999999999</v>
      </c>
      <c r="L301" s="17">
        <f t="shared" si="397"/>
        <v>1.5484479999999963</v>
      </c>
      <c r="M301" s="18">
        <f t="shared" si="342"/>
        <v>2.9165055961171478E-2</v>
      </c>
      <c r="N301" s="18">
        <f t="shared" si="343"/>
        <v>5.7931600597689509E-2</v>
      </c>
      <c r="O301" s="18">
        <f t="shared" si="344"/>
        <v>4.5160572572963936E-2</v>
      </c>
      <c r="P301" s="18">
        <f t="shared" si="345"/>
        <v>8.9704071082290893E-2</v>
      </c>
      <c r="Q301" s="18">
        <f t="shared" si="346"/>
        <v>5.7535811902406093E-2</v>
      </c>
      <c r="R301" s="18">
        <f t="shared" si="347"/>
        <v>3.4964399139730359E-2</v>
      </c>
      <c r="S301" s="18">
        <f t="shared" si="348"/>
        <v>6.8976555192022712E-2</v>
      </c>
      <c r="T301" s="18">
        <f t="shared" si="349"/>
        <v>8.9091212868656677E-2</v>
      </c>
      <c r="U301" s="18">
        <f t="shared" si="350"/>
        <v>6.9451044729615441E-2</v>
      </c>
      <c r="V301" s="18">
        <f t="shared" si="351"/>
        <v>2.3572645818164449E-2</v>
      </c>
      <c r="W301" s="18">
        <f t="shared" si="352"/>
        <v>3.8095151490325906E-2</v>
      </c>
      <c r="X301" s="18">
        <f t="shared" si="353"/>
        <v>5.8988361134892017E-2</v>
      </c>
      <c r="Y301" s="18">
        <f t="shared" si="354"/>
        <v>4.5670204911300548E-2</v>
      </c>
      <c r="Z301" s="18">
        <f t="shared" si="355"/>
        <v>1.8046851306372357E-2</v>
      </c>
      <c r="AA301" s="18">
        <f t="shared" si="356"/>
        <v>3.5847110436494446E-2</v>
      </c>
      <c r="AB301" s="18">
        <f t="shared" si="357"/>
        <v>3.5602202977992312E-2</v>
      </c>
      <c r="AC301" s="18">
        <f t="shared" si="358"/>
        <v>4.5314551660844736E-3</v>
      </c>
      <c r="AD301" s="18">
        <f t="shared" si="359"/>
        <v>1.8917442707672014E-2</v>
      </c>
      <c r="AE301" s="18">
        <f t="shared" si="360"/>
        <v>2.9292676325809237E-2</v>
      </c>
      <c r="AF301" s="18">
        <f t="shared" si="361"/>
        <v>2.2679093035673288E-2</v>
      </c>
      <c r="AG301" s="18">
        <f t="shared" si="362"/>
        <v>1.1705798750967384E-2</v>
      </c>
      <c r="AH301" s="18">
        <f t="shared" si="363"/>
        <v>6.9861527029123982E-3</v>
      </c>
      <c r="AI301" s="18">
        <f t="shared" si="364"/>
        <v>1.3876846615292201E-2</v>
      </c>
      <c r="AJ301" s="18">
        <f t="shared" si="365"/>
        <v>1.3782039999216525E-2</v>
      </c>
      <c r="AK301" s="18">
        <f t="shared" si="366"/>
        <v>9.1252540679612523E-3</v>
      </c>
      <c r="AL301" s="18">
        <f t="shared" si="367"/>
        <v>5.5750275516814436E-4</v>
      </c>
      <c r="AM301" s="18">
        <f t="shared" si="368"/>
        <v>7.5152794956372679E-3</v>
      </c>
      <c r="AN301" s="18">
        <f t="shared" si="369"/>
        <v>1.1637019504460507E-2</v>
      </c>
      <c r="AO301" s="18">
        <f t="shared" si="370"/>
        <v>9.0096597888214142E-3</v>
      </c>
      <c r="AP301" s="18">
        <f t="shared" si="371"/>
        <v>4.6503298935603029E-3</v>
      </c>
      <c r="AQ301" s="18">
        <f t="shared" si="372"/>
        <v>1.8001985057559114E-3</v>
      </c>
      <c r="AR301" s="18">
        <f t="shared" si="373"/>
        <v>2.1635388361038537E-3</v>
      </c>
      <c r="AS301" s="18">
        <f t="shared" si="374"/>
        <v>4.2975150775511834E-3</v>
      </c>
      <c r="AT301" s="18">
        <f t="shared" si="375"/>
        <v>4.2681544545413539E-3</v>
      </c>
      <c r="AU301" s="18">
        <f t="shared" si="376"/>
        <v>2.8259962822052855E-3</v>
      </c>
      <c r="AV301" s="18">
        <f t="shared" si="377"/>
        <v>1.4033445378026303E-3</v>
      </c>
      <c r="AW301" s="18">
        <f t="shared" si="378"/>
        <v>4.7631455911520435E-5</v>
      </c>
      <c r="AX301" s="18">
        <f t="shared" si="379"/>
        <v>2.4879783687076942E-3</v>
      </c>
      <c r="AY301" s="18">
        <f t="shared" si="380"/>
        <v>3.8525051290686815E-3</v>
      </c>
      <c r="AZ301" s="18">
        <f t="shared" si="381"/>
        <v>2.9827019310480654E-3</v>
      </c>
      <c r="BA301" s="18">
        <f t="shared" si="382"/>
        <v>1.5395196132425013E-3</v>
      </c>
      <c r="BB301" s="18">
        <f t="shared" si="383"/>
        <v>5.9596651652152961E-4</v>
      </c>
      <c r="BC301" s="18">
        <f t="shared" si="384"/>
        <v>1.8456463211494539E-4</v>
      </c>
      <c r="BD301" s="18">
        <f t="shared" si="385"/>
        <v>5.5835456394788931E-4</v>
      </c>
      <c r="BE301" s="18">
        <f t="shared" si="386"/>
        <v>1.1090797711339946E-3</v>
      </c>
      <c r="BF301" s="18">
        <f t="shared" si="387"/>
        <v>1.101502538137607E-3</v>
      </c>
      <c r="BG301" s="18">
        <f t="shared" si="388"/>
        <v>7.2931804853136736E-4</v>
      </c>
      <c r="BH301" s="18">
        <f t="shared" si="389"/>
        <v>3.621676738119008E-4</v>
      </c>
      <c r="BI301" s="18">
        <f t="shared" si="390"/>
        <v>1.4387733770576693E-4</v>
      </c>
      <c r="BJ301" s="19">
        <f t="shared" si="391"/>
        <v>0.47616307710433153</v>
      </c>
      <c r="BK301" s="19">
        <f t="shared" si="392"/>
        <v>0.22035979110397083</v>
      </c>
      <c r="BL301" s="19">
        <f t="shared" si="393"/>
        <v>0.28375847236365176</v>
      </c>
      <c r="BM301" s="19">
        <f t="shared" si="394"/>
        <v>0.68006180694891682</v>
      </c>
      <c r="BN301" s="19">
        <f t="shared" si="395"/>
        <v>0.31446151125625227</v>
      </c>
    </row>
    <row r="302" spans="1:66" x14ac:dyDescent="0.25">
      <c r="A302" t="s">
        <v>13</v>
      </c>
      <c r="B302" t="s">
        <v>58</v>
      </c>
      <c r="C302" t="s">
        <v>59</v>
      </c>
      <c r="D302" s="16">
        <v>44349</v>
      </c>
      <c r="E302" s="15">
        <f>VLOOKUP(A302,home!$A$2:$E$405,3,FALSE)</f>
        <v>1.6432748538011701</v>
      </c>
      <c r="F302" s="15">
        <f>VLOOKUP(B302,home!$B$2:$E$405,3,FALSE)</f>
        <v>0.67</v>
      </c>
      <c r="G302" s="15">
        <f>VLOOKUP(C302,away!$B$2:$E$405,4,FALSE)</f>
        <v>0.67</v>
      </c>
      <c r="H302" s="15">
        <f>VLOOKUP(A302,away!$A$2:$E$405,3,FALSE)</f>
        <v>1.45029239766082</v>
      </c>
      <c r="I302" s="15">
        <f>VLOOKUP(C302,away!$B$2:$E$405,3,FALSE)</f>
        <v>0.79</v>
      </c>
      <c r="J302" s="15">
        <f>VLOOKUP(B302,home!$B$2:$E$405,4,FALSE)</f>
        <v>1.17</v>
      </c>
      <c r="K302" s="17">
        <f t="shared" si="396"/>
        <v>0.73766608187134541</v>
      </c>
      <c r="L302" s="17">
        <f t="shared" si="397"/>
        <v>1.340505263157896</v>
      </c>
      <c r="M302" s="18">
        <f t="shared" si="342"/>
        <v>0.12515887546150303</v>
      </c>
      <c r="N302" s="18">
        <f t="shared" si="343"/>
        <v>9.2325457273110617E-2</v>
      </c>
      <c r="O302" s="18">
        <f t="shared" si="344"/>
        <v>0.1677761312870685</v>
      </c>
      <c r="P302" s="18">
        <f t="shared" si="345"/>
        <v>0.12376276139806426</v>
      </c>
      <c r="Q302" s="18">
        <f t="shared" si="346"/>
        <v>3.4052679161817909E-2</v>
      </c>
      <c r="R302" s="18">
        <f t="shared" si="347"/>
        <v>0.11245239351129274</v>
      </c>
      <c r="S302" s="18">
        <f t="shared" si="348"/>
        <v>3.0595555154187857E-2</v>
      </c>
      <c r="T302" s="18">
        <f t="shared" si="349"/>
        <v>4.5647795641044119E-2</v>
      </c>
      <c r="U302" s="18">
        <f t="shared" si="350"/>
        <v>8.2952316518530023E-2</v>
      </c>
      <c r="V302" s="18">
        <f t="shared" si="351"/>
        <v>3.3615855389370151E-3</v>
      </c>
      <c r="W302" s="18">
        <f t="shared" si="352"/>
        <v>8.3731688048400768E-3</v>
      </c>
      <c r="X302" s="18">
        <f t="shared" si="353"/>
        <v>1.1224276852197634E-2</v>
      </c>
      <c r="Y302" s="18">
        <f t="shared" si="354"/>
        <v>7.5231010977561356E-3</v>
      </c>
      <c r="Z302" s="18">
        <f t="shared" si="355"/>
        <v>5.0247675118863584E-2</v>
      </c>
      <c r="AA302" s="18">
        <f t="shared" si="356"/>
        <v>3.7066005628076389E-2</v>
      </c>
      <c r="AB302" s="18">
        <f t="shared" si="357"/>
        <v>1.3671167571142171E-2</v>
      </c>
      <c r="AC302" s="18">
        <f t="shared" si="358"/>
        <v>2.0775549648425256E-4</v>
      </c>
      <c r="AD302" s="18">
        <f t="shared" si="359"/>
        <v>1.5441506562784387E-3</v>
      </c>
      <c r="AE302" s="18">
        <f t="shared" si="360"/>
        <v>2.0699420818499664E-3</v>
      </c>
      <c r="AF302" s="18">
        <f t="shared" si="361"/>
        <v>1.3873841275759463E-3</v>
      </c>
      <c r="AG302" s="18">
        <f t="shared" si="362"/>
        <v>6.1993190834576069E-4</v>
      </c>
      <c r="AH302" s="18">
        <f t="shared" si="363"/>
        <v>1.6839318239571167E-2</v>
      </c>
      <c r="AI302" s="18">
        <f t="shared" si="364"/>
        <v>1.2421793907169144E-2</v>
      </c>
      <c r="AJ302" s="18">
        <f t="shared" si="365"/>
        <v>4.5815680206574057E-3</v>
      </c>
      <c r="AK302" s="18">
        <f t="shared" si="366"/>
        <v>1.1265557768751348E-3</v>
      </c>
      <c r="AL302" s="18">
        <f t="shared" si="367"/>
        <v>8.2175215607224564E-6</v>
      </c>
      <c r="AM302" s="18">
        <f t="shared" si="368"/>
        <v>2.2781351288719655E-4</v>
      </c>
      <c r="AN302" s="18">
        <f t="shared" si="369"/>
        <v>3.0538521304377617E-4</v>
      </c>
      <c r="AO302" s="18">
        <f t="shared" si="370"/>
        <v>2.0468524268788869E-4</v>
      </c>
      <c r="AP302" s="18">
        <f t="shared" si="371"/>
        <v>9.146054837128868E-5</v>
      </c>
      <c r="AQ302" s="18">
        <f t="shared" si="372"/>
        <v>3.0650836615754944E-5</v>
      </c>
      <c r="AR302" s="18">
        <f t="shared" si="373"/>
        <v>4.5146389456271847E-3</v>
      </c>
      <c r="AS302" s="18">
        <f t="shared" si="374"/>
        <v>3.3302960220845867E-3</v>
      </c>
      <c r="AT302" s="18">
        <f t="shared" si="375"/>
        <v>1.2283232090414321E-3</v>
      </c>
      <c r="AU302" s="18">
        <f t="shared" si="376"/>
        <v>3.020307896284103E-4</v>
      </c>
      <c r="AV302" s="18">
        <f t="shared" si="377"/>
        <v>5.56994672974245E-5</v>
      </c>
      <c r="AW302" s="18">
        <f t="shared" si="378"/>
        <v>2.2571825797256843E-7</v>
      </c>
      <c r="AX302" s="18">
        <f t="shared" si="379"/>
        <v>2.8008383574807574E-5</v>
      </c>
      <c r="AY302" s="18">
        <f t="shared" si="380"/>
        <v>3.7545385594574723E-5</v>
      </c>
      <c r="AZ302" s="18">
        <f t="shared" si="381"/>
        <v>2.5164893498410037E-5</v>
      </c>
      <c r="BA302" s="18">
        <f t="shared" si="382"/>
        <v>1.1244557393808858E-5</v>
      </c>
      <c r="BB302" s="18">
        <f t="shared" si="383"/>
        <v>3.7683470920704504E-6</v>
      </c>
      <c r="BC302" s="18">
        <f t="shared" si="384"/>
        <v>1.0102978220652389E-6</v>
      </c>
      <c r="BD302" s="18">
        <f t="shared" si="385"/>
        <v>1.0086495446451412E-3</v>
      </c>
      <c r="BE302" s="18">
        <f t="shared" si="386"/>
        <v>7.4404655757969796E-4</v>
      </c>
      <c r="BF302" s="18">
        <f t="shared" si="387"/>
        <v>2.7442895442983904E-4</v>
      </c>
      <c r="BG302" s="18">
        <f t="shared" si="388"/>
        <v>6.7478977188769796E-5</v>
      </c>
      <c r="BH302" s="18">
        <f t="shared" si="389"/>
        <v>1.2444238177881426E-5</v>
      </c>
      <c r="BI302" s="18">
        <f t="shared" si="390"/>
        <v>1.835938483710321E-6</v>
      </c>
      <c r="BJ302" s="19">
        <f t="shared" si="391"/>
        <v>0.20573462482339819</v>
      </c>
      <c r="BK302" s="19">
        <f t="shared" si="392"/>
        <v>0.28313229595633177</v>
      </c>
      <c r="BL302" s="19">
        <f t="shared" si="393"/>
        <v>0.46042712310456679</v>
      </c>
      <c r="BM302" s="19">
        <f t="shared" si="394"/>
        <v>0.34397610124296674</v>
      </c>
      <c r="BN302" s="19">
        <f t="shared" si="395"/>
        <v>0.65552829809285706</v>
      </c>
    </row>
    <row r="303" spans="1:66" x14ac:dyDescent="0.25">
      <c r="A303" t="s">
        <v>13</v>
      </c>
      <c r="B303" t="s">
        <v>249</v>
      </c>
      <c r="C303" t="s">
        <v>51</v>
      </c>
      <c r="D303" s="16">
        <v>44349</v>
      </c>
      <c r="E303" s="15">
        <f>VLOOKUP(A303,home!$A$2:$E$405,3,FALSE)</f>
        <v>1.6432748538011701</v>
      </c>
      <c r="F303" s="15">
        <f>VLOOKUP(B303,home!$B$2:$E$405,3,FALSE)</f>
        <v>1.34</v>
      </c>
      <c r="G303" s="15">
        <f>VLOOKUP(C303,away!$B$2:$E$405,4,FALSE)</f>
        <v>0.91</v>
      </c>
      <c r="H303" s="15">
        <f>VLOOKUP(A303,away!$A$2:$E$405,3,FALSE)</f>
        <v>1.45029239766082</v>
      </c>
      <c r="I303" s="15">
        <f>VLOOKUP(C303,away!$B$2:$E$405,3,FALSE)</f>
        <v>1.1000000000000001</v>
      </c>
      <c r="J303" s="15">
        <f>VLOOKUP(B303,home!$B$2:$E$405,4,FALSE)</f>
        <v>1.03</v>
      </c>
      <c r="K303" s="17">
        <f t="shared" si="396"/>
        <v>2.0038093567251472</v>
      </c>
      <c r="L303" s="17">
        <f t="shared" si="397"/>
        <v>1.6431812865497093</v>
      </c>
      <c r="M303" s="18">
        <f t="shared" si="342"/>
        <v>2.606946316587928E-2</v>
      </c>
      <c r="N303" s="18">
        <f t="shared" si="343"/>
        <v>5.2238234216590483E-2</v>
      </c>
      <c r="O303" s="18">
        <f t="shared" si="344"/>
        <v>4.2836854024569777E-2</v>
      </c>
      <c r="P303" s="18">
        <f t="shared" si="345"/>
        <v>8.5836888907102199E-2</v>
      </c>
      <c r="Q303" s="18">
        <f t="shared" si="346"/>
        <v>5.2337731251001884E-2</v>
      </c>
      <c r="R303" s="18">
        <f t="shared" si="347"/>
        <v>3.5194358453917329E-2</v>
      </c>
      <c r="S303" s="18">
        <f t="shared" si="348"/>
        <v>7.0657107996125637E-2</v>
      </c>
      <c r="T303" s="18">
        <f t="shared" si="349"/>
        <v>8.6000380572114218E-2</v>
      </c>
      <c r="U303" s="18">
        <f t="shared" si="350"/>
        <v>7.0522784773898339E-2</v>
      </c>
      <c r="V303" s="18">
        <f t="shared" si="351"/>
        <v>2.5849683427052031E-2</v>
      </c>
      <c r="W303" s="18">
        <f t="shared" si="352"/>
        <v>3.4958278530174566E-2</v>
      </c>
      <c r="X303" s="18">
        <f t="shared" si="353"/>
        <v>5.7442789090775326E-2</v>
      </c>
      <c r="Y303" s="18">
        <f t="shared" si="354"/>
        <v>4.7194458040591906E-2</v>
      </c>
      <c r="Z303" s="18">
        <f t="shared" si="355"/>
        <v>1.9276903734533175E-2</v>
      </c>
      <c r="AA303" s="18">
        <f t="shared" si="356"/>
        <v>3.8627240071947511E-2</v>
      </c>
      <c r="AB303" s="18">
        <f t="shared" si="357"/>
        <v>3.8700812540318492E-2</v>
      </c>
      <c r="AC303" s="18">
        <f t="shared" si="358"/>
        <v>5.3195773309875636E-3</v>
      </c>
      <c r="AD303" s="18">
        <f t="shared" si="359"/>
        <v>1.7512431403441914E-2</v>
      </c>
      <c r="AE303" s="18">
        <f t="shared" si="360"/>
        <v>2.8776099564121214E-2</v>
      </c>
      <c r="AF303" s="18">
        <f t="shared" si="361"/>
        <v>2.3642174151827615E-2</v>
      </c>
      <c r="AG303" s="18">
        <f t="shared" si="362"/>
        <v>1.2949459379877463E-2</v>
      </c>
      <c r="AH303" s="18">
        <f t="shared" si="363"/>
        <v>7.9188618698012806E-3</v>
      </c>
      <c r="AI303" s="18">
        <f t="shared" si="364"/>
        <v>1.58678895093218E-2</v>
      </c>
      <c r="AJ303" s="18">
        <f t="shared" si="365"/>
        <v>1.5898112735129918E-2</v>
      </c>
      <c r="AK303" s="18">
        <f t="shared" si="366"/>
        <v>1.0618929017641516E-2</v>
      </c>
      <c r="AL303" s="18">
        <f t="shared" si="367"/>
        <v>7.0061430185544441E-4</v>
      </c>
      <c r="AM303" s="18">
        <f t="shared" si="368"/>
        <v>7.0183147810448402E-3</v>
      </c>
      <c r="AN303" s="18">
        <f t="shared" si="369"/>
        <v>1.1532363511328103E-2</v>
      </c>
      <c r="AO303" s="18">
        <f t="shared" si="370"/>
        <v>9.4748819557515188E-3</v>
      </c>
      <c r="AP303" s="18">
        <f t="shared" si="371"/>
        <v>5.1896495739861357E-3</v>
      </c>
      <c r="AQ303" s="18">
        <f t="shared" si="372"/>
        <v>2.1318837659311729E-3</v>
      </c>
      <c r="AR303" s="18">
        <f t="shared" si="373"/>
        <v>2.6024251270459001E-3</v>
      </c>
      <c r="AS303" s="18">
        <f t="shared" si="374"/>
        <v>5.2147638197512043E-3</v>
      </c>
      <c r="AT303" s="18">
        <f t="shared" si="375"/>
        <v>5.2246962675646172E-3</v>
      </c>
      <c r="AU303" s="18">
        <f t="shared" si="376"/>
        <v>3.4897650889976436E-3</v>
      </c>
      <c r="AV303" s="18">
        <f t="shared" si="377"/>
        <v>1.7482059845265617E-3</v>
      </c>
      <c r="AW303" s="18">
        <f t="shared" si="378"/>
        <v>6.4079391377090412E-5</v>
      </c>
      <c r="AX303" s="18">
        <f t="shared" si="379"/>
        <v>2.343894137783342E-3</v>
      </c>
      <c r="AY303" s="18">
        <f t="shared" si="380"/>
        <v>3.8514429848591535E-3</v>
      </c>
      <c r="AZ303" s="18">
        <f t="shared" si="381"/>
        <v>3.1643095194668585E-3</v>
      </c>
      <c r="BA303" s="18">
        <f t="shared" si="382"/>
        <v>1.7331780624130152E-3</v>
      </c>
      <c r="BB303" s="18">
        <f t="shared" si="383"/>
        <v>7.1198143960388778E-4</v>
      </c>
      <c r="BC303" s="18">
        <f t="shared" si="384"/>
        <v>2.3398291558556598E-4</v>
      </c>
      <c r="BD303" s="18">
        <f t="shared" si="385"/>
        <v>7.1270937806809556E-4</v>
      </c>
      <c r="BE303" s="18">
        <f t="shared" si="386"/>
        <v>1.4281337203986104E-3</v>
      </c>
      <c r="BF303" s="18">
        <f t="shared" si="387"/>
        <v>1.4308538557947156E-3</v>
      </c>
      <c r="BG303" s="18">
        <f t="shared" si="388"/>
        <v>9.5571944811590165E-4</v>
      </c>
      <c r="BH303" s="18">
        <f t="shared" si="389"/>
        <v>4.7876989313470962E-4</v>
      </c>
      <c r="BI303" s="18">
        <f t="shared" si="390"/>
        <v>1.9187271831632596E-4</v>
      </c>
      <c r="BJ303" s="19">
        <f t="shared" si="391"/>
        <v>0.46043791884827023</v>
      </c>
      <c r="BK303" s="19">
        <f t="shared" si="392"/>
        <v>0.21828477811386129</v>
      </c>
      <c r="BL303" s="19">
        <f t="shared" si="393"/>
        <v>0.29966375829826025</v>
      </c>
      <c r="BM303" s="19">
        <f t="shared" si="394"/>
        <v>0.69936246538238189</v>
      </c>
      <c r="BN303" s="19">
        <f t="shared" si="395"/>
        <v>0.29451353001906094</v>
      </c>
    </row>
    <row r="304" spans="1:66" x14ac:dyDescent="0.25">
      <c r="A304" t="s">
        <v>13</v>
      </c>
      <c r="B304" t="s">
        <v>15</v>
      </c>
      <c r="C304" t="s">
        <v>61</v>
      </c>
      <c r="D304" s="16">
        <v>44349</v>
      </c>
      <c r="E304" s="15">
        <f>VLOOKUP(A304,home!$A$2:$E$405,3,FALSE)</f>
        <v>1.6432748538011701</v>
      </c>
      <c r="F304" s="15">
        <f>VLOOKUP(B304,home!$B$2:$E$405,3,FALSE)</f>
        <v>1.08</v>
      </c>
      <c r="G304" s="15">
        <f>VLOOKUP(C304,away!$B$2:$E$405,4,FALSE)</f>
        <v>0.85</v>
      </c>
      <c r="H304" s="15">
        <f>VLOOKUP(A304,away!$A$2:$E$405,3,FALSE)</f>
        <v>1.45029239766082</v>
      </c>
      <c r="I304" s="15">
        <f>VLOOKUP(C304,away!$B$2:$E$405,3,FALSE)</f>
        <v>1.34</v>
      </c>
      <c r="J304" s="15">
        <f>VLOOKUP(B304,home!$B$2:$E$405,4,FALSE)</f>
        <v>0.84</v>
      </c>
      <c r="K304" s="17">
        <f t="shared" si="396"/>
        <v>1.5085263157894742</v>
      </c>
      <c r="L304" s="17">
        <f t="shared" si="397"/>
        <v>1.6324491228070188</v>
      </c>
      <c r="M304" s="18">
        <f t="shared" si="342"/>
        <v>4.3240598775002678E-2</v>
      </c>
      <c r="N304" s="18">
        <f t="shared" si="343"/>
        <v>6.5229581162585648E-2</v>
      </c>
      <c r="O304" s="18">
        <f t="shared" si="344"/>
        <v>7.0588077539903357E-2</v>
      </c>
      <c r="P304" s="18">
        <f t="shared" si="345"/>
        <v>0.10648397254993215</v>
      </c>
      <c r="Q304" s="18">
        <f t="shared" si="346"/>
        <v>4.9200269875842903E-2</v>
      </c>
      <c r="R304" s="18">
        <f t="shared" si="347"/>
        <v>5.7615722630324544E-2</v>
      </c>
      <c r="S304" s="18">
        <f t="shared" si="348"/>
        <v>6.5556657003149971E-2</v>
      </c>
      <c r="T304" s="18">
        <f t="shared" si="349"/>
        <v>8.0316937400688335E-2</v>
      </c>
      <c r="U304" s="18">
        <f t="shared" si="350"/>
        <v>8.6914833791071733E-2</v>
      </c>
      <c r="V304" s="18">
        <f t="shared" si="351"/>
        <v>1.7937703255611843E-2</v>
      </c>
      <c r="W304" s="18">
        <f t="shared" si="352"/>
        <v>2.4739967283884386E-2</v>
      </c>
      <c r="X304" s="18">
        <f t="shared" si="353"/>
        <v>4.0386737890851405E-2</v>
      </c>
      <c r="Y304" s="18">
        <f t="shared" si="354"/>
        <v>3.2964647421478692E-2</v>
      </c>
      <c r="Z304" s="18">
        <f t="shared" si="355"/>
        <v>3.1351578622588597E-2</v>
      </c>
      <c r="AA304" s="18">
        <f t="shared" si="356"/>
        <v>4.7294681393717612E-2</v>
      </c>
      <c r="AB304" s="18">
        <f t="shared" si="357"/>
        <v>3.5672635739650911E-2</v>
      </c>
      <c r="AC304" s="18">
        <f t="shared" si="358"/>
        <v>2.7608283002425902E-3</v>
      </c>
      <c r="AD304" s="18">
        <f t="shared" si="359"/>
        <v>9.3302229248775556E-3</v>
      </c>
      <c r="AE304" s="18">
        <f t="shared" si="360"/>
        <v>1.52311142293103E-2</v>
      </c>
      <c r="AF304" s="18">
        <f t="shared" si="361"/>
        <v>1.2432009531505554E-2</v>
      </c>
      <c r="AG304" s="18">
        <f t="shared" si="362"/>
        <v>6.7648743514782438E-3</v>
      </c>
      <c r="AH304" s="18">
        <f t="shared" si="363"/>
        <v>1.2794964255265009E-2</v>
      </c>
      <c r="AI304" s="18">
        <f t="shared" si="364"/>
        <v>1.9301540288652941E-2</v>
      </c>
      <c r="AJ304" s="18">
        <f t="shared" si="365"/>
        <v>1.4558440730351861E-2</v>
      </c>
      <c r="AK304" s="18">
        <f t="shared" si="366"/>
        <v>7.3205969861990395E-3</v>
      </c>
      <c r="AL304" s="18">
        <f t="shared" si="367"/>
        <v>2.7195179832529003E-4</v>
      </c>
      <c r="AM304" s="18">
        <f t="shared" si="368"/>
        <v>2.8149773628720048E-3</v>
      </c>
      <c r="AN304" s="18">
        <f t="shared" si="369"/>
        <v>4.5953073267420187E-3</v>
      </c>
      <c r="AO304" s="18">
        <f t="shared" si="370"/>
        <v>3.750802707284338E-3</v>
      </c>
      <c r="AP304" s="18">
        <f t="shared" si="371"/>
        <v>2.040998196442836E-3</v>
      </c>
      <c r="AQ304" s="18">
        <f t="shared" si="372"/>
        <v>8.3295642885845378E-4</v>
      </c>
      <c r="AR304" s="18">
        <f t="shared" si="373"/>
        <v>4.177425634970906E-3</v>
      </c>
      <c r="AS304" s="18">
        <f t="shared" si="374"/>
        <v>6.3017565026071663E-3</v>
      </c>
      <c r="AT304" s="18">
        <f t="shared" si="375"/>
        <v>4.7531827599401749E-3</v>
      </c>
      <c r="AU304" s="18">
        <f t="shared" si="376"/>
        <v>2.3901004257088662E-3</v>
      </c>
      <c r="AV304" s="18">
        <f t="shared" si="377"/>
        <v>9.0138234739036197E-4</v>
      </c>
      <c r="AW304" s="18">
        <f t="shared" si="378"/>
        <v>1.8602956897095363E-5</v>
      </c>
      <c r="AX304" s="18">
        <f t="shared" si="379"/>
        <v>7.0774457170734678E-4</v>
      </c>
      <c r="AY304" s="18">
        <f t="shared" si="380"/>
        <v>1.1553570052550872E-3</v>
      </c>
      <c r="AZ304" s="18">
        <f t="shared" si="381"/>
        <v>9.4303076487880588E-4</v>
      </c>
      <c r="BA304" s="18">
        <f t="shared" si="382"/>
        <v>5.131499149688127E-4</v>
      </c>
      <c r="BB304" s="18">
        <f t="shared" si="383"/>
        <v>2.0942278213983368E-4</v>
      </c>
      <c r="BC304" s="18">
        <f t="shared" si="384"/>
        <v>6.8374407399995392E-5</v>
      </c>
      <c r="BD304" s="18">
        <f t="shared" si="385"/>
        <v>1.1365724688999677E-3</v>
      </c>
      <c r="BE304" s="18">
        <f t="shared" si="386"/>
        <v>1.7145494791374152E-3</v>
      </c>
      <c r="BF304" s="18">
        <f t="shared" si="387"/>
        <v>1.2932215045009636E-3</v>
      </c>
      <c r="BG304" s="18">
        <f t="shared" si="388"/>
        <v>6.5028622389485321E-4</v>
      </c>
      <c r="BH304" s="18">
        <f t="shared" si="389"/>
        <v>2.4524347038518791E-4</v>
      </c>
      <c r="BI304" s="18">
        <f t="shared" si="390"/>
        <v>7.3991245770318475E-5</v>
      </c>
      <c r="BJ304" s="19">
        <f t="shared" si="391"/>
        <v>0.35422848354105252</v>
      </c>
      <c r="BK304" s="19">
        <f t="shared" si="392"/>
        <v>0.23740706868751962</v>
      </c>
      <c r="BL304" s="19">
        <f t="shared" si="393"/>
        <v>0.37569920541834312</v>
      </c>
      <c r="BM304" s="19">
        <f t="shared" si="394"/>
        <v>0.60519135968755455</v>
      </c>
      <c r="BN304" s="19">
        <f t="shared" si="395"/>
        <v>0.39235822253359132</v>
      </c>
    </row>
    <row r="305" spans="1:66" x14ac:dyDescent="0.25">
      <c r="A305" t="s">
        <v>13</v>
      </c>
      <c r="B305" t="s">
        <v>52</v>
      </c>
      <c r="C305" t="s">
        <v>14</v>
      </c>
      <c r="D305" s="16">
        <v>44349</v>
      </c>
      <c r="E305" s="15">
        <f>VLOOKUP(A305,home!$A$2:$E$405,3,FALSE)</f>
        <v>1.6432748538011701</v>
      </c>
      <c r="F305" s="15">
        <f>VLOOKUP(B305,home!$B$2:$E$405,3,FALSE)</f>
        <v>0.55000000000000004</v>
      </c>
      <c r="G305" s="15">
        <f>VLOOKUP(C305,away!$B$2:$E$405,4,FALSE)</f>
        <v>0.81</v>
      </c>
      <c r="H305" s="15">
        <f>VLOOKUP(A305,away!$A$2:$E$405,3,FALSE)</f>
        <v>1.45029239766082</v>
      </c>
      <c r="I305" s="15">
        <f>VLOOKUP(C305,away!$B$2:$E$405,3,FALSE)</f>
        <v>0.88</v>
      </c>
      <c r="J305" s="15">
        <f>VLOOKUP(B305,home!$B$2:$E$405,4,FALSE)</f>
        <v>1.31</v>
      </c>
      <c r="K305" s="17">
        <f t="shared" si="396"/>
        <v>0.73207894736842138</v>
      </c>
      <c r="L305" s="17">
        <f t="shared" si="397"/>
        <v>1.6718970760233933</v>
      </c>
      <c r="M305" s="18">
        <f t="shared" si="342"/>
        <v>9.0357972704925654E-2</v>
      </c>
      <c r="N305" s="18">
        <f t="shared" si="343"/>
        <v>6.6149169544166525E-2</v>
      </c>
      <c r="O305" s="18">
        <f t="shared" si="344"/>
        <v>0.15106923036076678</v>
      </c>
      <c r="P305" s="18">
        <f t="shared" si="345"/>
        <v>0.1105946031422677</v>
      </c>
      <c r="Q305" s="18">
        <f t="shared" si="346"/>
        <v>2.4213207204594335E-2</v>
      </c>
      <c r="R305" s="18">
        <f t="shared" si="347"/>
        <v>0.12628610225863524</v>
      </c>
      <c r="S305" s="18">
        <f t="shared" si="348"/>
        <v>3.3840860629249542E-2</v>
      </c>
      <c r="T305" s="18">
        <f t="shared" si="349"/>
        <v>4.0481990326509822E-2</v>
      </c>
      <c r="U305" s="18">
        <f t="shared" si="350"/>
        <v>9.2451396808762507E-2</v>
      </c>
      <c r="V305" s="18">
        <f t="shared" si="351"/>
        <v>4.6022090915437599E-3</v>
      </c>
      <c r="W305" s="18">
        <f t="shared" si="352"/>
        <v>5.9086597475842976E-3</v>
      </c>
      <c r="X305" s="18">
        <f t="shared" si="353"/>
        <v>9.8786709552033079E-3</v>
      </c>
      <c r="Y305" s="18">
        <f t="shared" si="354"/>
        <v>8.2580605425008197E-3</v>
      </c>
      <c r="Z305" s="18">
        <f t="shared" si="355"/>
        <v>7.037912170286785E-2</v>
      </c>
      <c r="AA305" s="18">
        <f t="shared" si="356"/>
        <v>5.1523073332949511E-2</v>
      </c>
      <c r="AB305" s="18">
        <f t="shared" si="357"/>
        <v>1.8859478645385831E-2</v>
      </c>
      <c r="AC305" s="18">
        <f t="shared" si="358"/>
        <v>3.5205767738334318E-4</v>
      </c>
      <c r="AD305" s="18">
        <f t="shared" si="359"/>
        <v>1.0814013520924189E-3</v>
      </c>
      <c r="AE305" s="18">
        <f t="shared" si="360"/>
        <v>1.8079917585710589E-3</v>
      </c>
      <c r="AF305" s="18">
        <f t="shared" si="361"/>
        <v>1.5113880673146736E-3</v>
      </c>
      <c r="AG305" s="18">
        <f t="shared" si="362"/>
        <v>8.4229509682668356E-4</v>
      </c>
      <c r="AH305" s="18">
        <f t="shared" si="363"/>
        <v>2.9416661947029812E-2</v>
      </c>
      <c r="AI305" s="18">
        <f t="shared" si="364"/>
        <v>2.153531891327428E-2</v>
      </c>
      <c r="AJ305" s="18">
        <f t="shared" si="365"/>
        <v>7.882776800636546E-3</v>
      </c>
      <c r="AK305" s="18">
        <f t="shared" si="366"/>
        <v>1.9236049808500715E-3</v>
      </c>
      <c r="AL305" s="18">
        <f t="shared" si="367"/>
        <v>1.7236189767359344E-5</v>
      </c>
      <c r="AM305" s="18">
        <f t="shared" si="368"/>
        <v>1.5833423270452117E-4</v>
      </c>
      <c r="AN305" s="18">
        <f t="shared" si="369"/>
        <v>2.6471854069309647E-4</v>
      </c>
      <c r="AO305" s="18">
        <f t="shared" si="370"/>
        <v>2.2129107707698391E-4</v>
      </c>
      <c r="AP305" s="18">
        <f t="shared" si="371"/>
        <v>1.2332530157169226E-4</v>
      </c>
      <c r="AQ305" s="18">
        <f t="shared" si="372"/>
        <v>5.1546802774353852E-5</v>
      </c>
      <c r="AR305" s="18">
        <f t="shared" si="373"/>
        <v>9.8363262191215484E-3</v>
      </c>
      <c r="AS305" s="18">
        <f t="shared" si="374"/>
        <v>7.2009673444669072E-3</v>
      </c>
      <c r="AT305" s="18">
        <f t="shared" si="375"/>
        <v>2.6358382967858552E-3</v>
      </c>
      <c r="AU305" s="18">
        <f t="shared" si="376"/>
        <v>6.4321390858145368E-4</v>
      </c>
      <c r="AV305" s="18">
        <f t="shared" si="377"/>
        <v>1.1772084028175966E-4</v>
      </c>
      <c r="AW305" s="18">
        <f t="shared" si="378"/>
        <v>5.8601161270668463E-7</v>
      </c>
      <c r="AX305" s="18">
        <f t="shared" si="379"/>
        <v>1.9318859735118746E-5</v>
      </c>
      <c r="AY305" s="18">
        <f t="shared" si="380"/>
        <v>3.2299145103251094E-5</v>
      </c>
      <c r="AZ305" s="18">
        <f t="shared" si="381"/>
        <v>2.7000423128090412E-5</v>
      </c>
      <c r="BA305" s="18">
        <f t="shared" si="382"/>
        <v>1.5047309493082922E-5</v>
      </c>
      <c r="BB305" s="18">
        <f t="shared" si="383"/>
        <v>6.2893881858760948E-6</v>
      </c>
      <c r="BC305" s="18">
        <f t="shared" si="384"/>
        <v>2.1030419435884624E-6</v>
      </c>
      <c r="BD305" s="18">
        <f t="shared" si="385"/>
        <v>2.7408875074269286E-3</v>
      </c>
      <c r="BE305" s="18">
        <f t="shared" si="386"/>
        <v>2.006546041292362E-3</v>
      </c>
      <c r="BF305" s="18">
        <f t="shared" si="387"/>
        <v>7.3447505687779268E-4</v>
      </c>
      <c r="BG305" s="18">
        <f t="shared" si="388"/>
        <v>1.7923124216915194E-4</v>
      </c>
      <c r="BH305" s="18">
        <f t="shared" si="389"/>
        <v>3.2802854775681844E-5</v>
      </c>
      <c r="BI305" s="18">
        <f t="shared" si="390"/>
        <v>4.8028558789720733E-6</v>
      </c>
      <c r="BJ305" s="19">
        <f t="shared" si="391"/>
        <v>0.16105410871777362</v>
      </c>
      <c r="BK305" s="19">
        <f t="shared" si="392"/>
        <v>0.2397972385802406</v>
      </c>
      <c r="BL305" s="19">
        <f t="shared" si="393"/>
        <v>0.52708045621594912</v>
      </c>
      <c r="BM305" s="19">
        <f t="shared" si="394"/>
        <v>0.4296089268679843</v>
      </c>
      <c r="BN305" s="19">
        <f t="shared" si="395"/>
        <v>0.56867028521535623</v>
      </c>
    </row>
    <row r="306" spans="1:66" x14ac:dyDescent="0.25">
      <c r="A306" t="s">
        <v>13</v>
      </c>
      <c r="B306" t="s">
        <v>251</v>
      </c>
      <c r="C306" t="s">
        <v>60</v>
      </c>
      <c r="D306" s="16">
        <v>44349</v>
      </c>
      <c r="E306" s="15">
        <f>VLOOKUP(A306,home!$A$2:$E$405,3,FALSE)</f>
        <v>1.6432748538011701</v>
      </c>
      <c r="F306" s="15">
        <f>VLOOKUP(B306,home!$B$2:$E$405,3,FALSE)</f>
        <v>0.49</v>
      </c>
      <c r="G306" s="15">
        <f>VLOOKUP(C306,away!$B$2:$E$405,4,FALSE)</f>
        <v>0.74</v>
      </c>
      <c r="H306" s="15">
        <f>VLOOKUP(A306,away!$A$2:$E$405,3,FALSE)</f>
        <v>1.45029239766082</v>
      </c>
      <c r="I306" s="15">
        <f>VLOOKUP(C306,away!$B$2:$E$405,3,FALSE)</f>
        <v>0.88</v>
      </c>
      <c r="J306" s="15">
        <f>VLOOKUP(B306,home!$B$2:$E$405,4,FALSE)</f>
        <v>1.31</v>
      </c>
      <c r="K306" s="17">
        <f t="shared" si="396"/>
        <v>0.5958514619883043</v>
      </c>
      <c r="L306" s="17">
        <f t="shared" si="397"/>
        <v>1.6718970760233933</v>
      </c>
      <c r="M306" s="18">
        <f t="shared" si="342"/>
        <v>0.10354504557501984</v>
      </c>
      <c r="N306" s="18">
        <f t="shared" si="343"/>
        <v>6.1697466787521159E-2</v>
      </c>
      <c r="O306" s="18">
        <f t="shared" si="344"/>
        <v>0.17311665893358466</v>
      </c>
      <c r="P306" s="18">
        <f t="shared" si="345"/>
        <v>0.10315181432010705</v>
      </c>
      <c r="Q306" s="18">
        <f t="shared" si="346"/>
        <v>1.8381262893159663E-2</v>
      </c>
      <c r="R306" s="18">
        <f t="shared" si="347"/>
        <v>0.14471661794099966</v>
      </c>
      <c r="S306" s="18">
        <f t="shared" si="348"/>
        <v>2.5690019108207354E-2</v>
      </c>
      <c r="T306" s="18">
        <f t="shared" si="349"/>
        <v>3.0731579684690934E-2</v>
      </c>
      <c r="U306" s="18">
        <f t="shared" si="350"/>
        <v>8.6229608374147504E-2</v>
      </c>
      <c r="V306" s="18">
        <f t="shared" si="351"/>
        <v>2.8436062844958364E-3</v>
      </c>
      <c r="W306" s="18">
        <f t="shared" si="352"/>
        <v>3.6508341226935176E-3</v>
      </c>
      <c r="X306" s="18">
        <f t="shared" si="353"/>
        <v>6.103818894777722E-3</v>
      </c>
      <c r="Y306" s="18">
        <f t="shared" si="354"/>
        <v>5.1024784813776085E-3</v>
      </c>
      <c r="Z306" s="18">
        <f t="shared" si="355"/>
        <v>8.0650430129183978E-2</v>
      </c>
      <c r="AA306" s="18">
        <f t="shared" si="356"/>
        <v>4.8055676702459846E-2</v>
      </c>
      <c r="AB306" s="18">
        <f t="shared" si="357"/>
        <v>1.4317022609998994E-2</v>
      </c>
      <c r="AC306" s="18">
        <f t="shared" si="358"/>
        <v>1.7705044808571211E-4</v>
      </c>
      <c r="AD306" s="18">
        <f t="shared" si="359"/>
        <v>5.438387123709302E-4</v>
      </c>
      <c r="AE306" s="18">
        <f t="shared" si="360"/>
        <v>9.0924235304128533E-4</v>
      </c>
      <c r="AF306" s="18">
        <f t="shared" si="361"/>
        <v>7.6007981572317757E-4</v>
      </c>
      <c r="AG306" s="18">
        <f t="shared" si="362"/>
        <v>4.2359174048399348E-4</v>
      </c>
      <c r="AH306" s="18">
        <f t="shared" si="363"/>
        <v>3.37098045782529E-2</v>
      </c>
      <c r="AI306" s="18">
        <f t="shared" si="364"/>
        <v>2.0086036341292024E-2</v>
      </c>
      <c r="AJ306" s="18">
        <f t="shared" si="365"/>
        <v>5.9841470597545299E-3</v>
      </c>
      <c r="AK306" s="18">
        <f t="shared" si="366"/>
        <v>1.188554258102583E-3</v>
      </c>
      <c r="AL306" s="18">
        <f t="shared" si="367"/>
        <v>7.0551226646560428E-6</v>
      </c>
      <c r="AM306" s="18">
        <f t="shared" si="368"/>
        <v>6.4809418370411159E-5</v>
      </c>
      <c r="AN306" s="18">
        <f t="shared" si="369"/>
        <v>1.083546770722672E-4</v>
      </c>
      <c r="AO306" s="18">
        <f t="shared" si="370"/>
        <v>9.0578933885291309E-5</v>
      </c>
      <c r="AP306" s="18">
        <f t="shared" si="371"/>
        <v>5.0479551570711606E-5</v>
      </c>
      <c r="AQ306" s="18">
        <f t="shared" si="372"/>
        <v>2.1099153667511196E-5</v>
      </c>
      <c r="AR306" s="18">
        <f t="shared" si="373"/>
        <v>1.12718647415402E-2</v>
      </c>
      <c r="AS306" s="18">
        <f t="shared" si="374"/>
        <v>6.7163570855811473E-3</v>
      </c>
      <c r="AT306" s="18">
        <f t="shared" si="375"/>
        <v>2.0009755943395163E-3</v>
      </c>
      <c r="AU306" s="18">
        <f t="shared" si="376"/>
        <v>3.9742807776337231E-4</v>
      </c>
      <c r="AV306" s="18">
        <f t="shared" si="377"/>
        <v>5.9202025292626717E-5</v>
      </c>
      <c r="AW306" s="18">
        <f t="shared" si="378"/>
        <v>1.9523137626526327E-7</v>
      </c>
      <c r="AX306" s="18">
        <f t="shared" si="379"/>
        <v>6.4361311144368539E-6</v>
      </c>
      <c r="AY306" s="18">
        <f t="shared" si="380"/>
        <v>1.076054879113016E-5</v>
      </c>
      <c r="AZ306" s="18">
        <f t="shared" si="381"/>
        <v>8.9952650301487886E-6</v>
      </c>
      <c r="BA306" s="18">
        <f t="shared" si="382"/>
        <v>5.0130524339870814E-6</v>
      </c>
      <c r="BB306" s="18">
        <f t="shared" si="383"/>
        <v>2.0953269265837384E-6</v>
      </c>
      <c r="BC306" s="18">
        <f t="shared" si="384"/>
        <v>7.0063419237368675E-7</v>
      </c>
      <c r="BD306" s="18">
        <f t="shared" si="385"/>
        <v>3.1408996171187102E-3</v>
      </c>
      <c r="BE306" s="18">
        <f t="shared" si="386"/>
        <v>1.8715096288186882E-3</v>
      </c>
      <c r="BF306" s="18">
        <f t="shared" si="387"/>
        <v>5.5757087422840198E-4</v>
      </c>
      <c r="BG306" s="18">
        <f t="shared" si="388"/>
        <v>1.1074314019036342E-4</v>
      </c>
      <c r="BH306" s="18">
        <f t="shared" si="389"/>
        <v>1.6496615496900943E-5</v>
      </c>
      <c r="BI306" s="18">
        <f t="shared" si="390"/>
        <v>1.9659064923374697E-6</v>
      </c>
      <c r="BJ306" s="19">
        <f t="shared" si="391"/>
        <v>0.12867351617889483</v>
      </c>
      <c r="BK306" s="19">
        <f t="shared" si="392"/>
        <v>0.23542535140737156</v>
      </c>
      <c r="BL306" s="19">
        <f t="shared" si="393"/>
        <v>0.55354914010545497</v>
      </c>
      <c r="BM306" s="19">
        <f t="shared" si="394"/>
        <v>0.39367900605309863</v>
      </c>
      <c r="BN306" s="19">
        <f t="shared" si="395"/>
        <v>0.60460886645039214</v>
      </c>
    </row>
    <row r="307" spans="1:66" x14ac:dyDescent="0.25">
      <c r="A307" t="s">
        <v>13</v>
      </c>
      <c r="B307" t="s">
        <v>62</v>
      </c>
      <c r="C307" t="s">
        <v>53</v>
      </c>
      <c r="D307" s="16">
        <v>44349</v>
      </c>
      <c r="E307" s="15">
        <f>VLOOKUP(A307,home!$A$2:$E$405,3,FALSE)</f>
        <v>1.6432748538011701</v>
      </c>
      <c r="F307" s="15">
        <f>VLOOKUP(B307,home!$B$2:$E$405,3,FALSE)</f>
        <v>1.1000000000000001</v>
      </c>
      <c r="G307" s="15">
        <f>VLOOKUP(C307,away!$B$2:$E$405,4,FALSE)</f>
        <v>0.88</v>
      </c>
      <c r="H307" s="15">
        <f>VLOOKUP(A307,away!$A$2:$E$405,3,FALSE)</f>
        <v>1.45029239766082</v>
      </c>
      <c r="I307" s="15">
        <f>VLOOKUP(C307,away!$B$2:$E$405,3,FALSE)</f>
        <v>0.47</v>
      </c>
      <c r="J307" s="15">
        <f>VLOOKUP(B307,home!$B$2:$E$405,4,FALSE)</f>
        <v>0.76</v>
      </c>
      <c r="K307" s="17">
        <f t="shared" si="396"/>
        <v>1.5906900584795327</v>
      </c>
      <c r="L307" s="17">
        <f t="shared" si="397"/>
        <v>0.51804444444444486</v>
      </c>
      <c r="M307" s="18">
        <f t="shared" si="342"/>
        <v>0.12139148984663253</v>
      </c>
      <c r="N307" s="18">
        <f t="shared" si="343"/>
        <v>0.19309623608305754</v>
      </c>
      <c r="O307" s="18">
        <f t="shared" si="344"/>
        <v>6.2886186917882211E-2</v>
      </c>
      <c r="P307" s="18">
        <f t="shared" si="345"/>
        <v>0.1000324323459609</v>
      </c>
      <c r="Q307" s="18">
        <f t="shared" si="346"/>
        <v>0.15357813153356825</v>
      </c>
      <c r="R307" s="18">
        <f t="shared" si="347"/>
        <v>1.6288919882551905E-2</v>
      </c>
      <c r="S307" s="18">
        <f t="shared" si="348"/>
        <v>2.0607885144361359E-2</v>
      </c>
      <c r="T307" s="18">
        <f t="shared" si="349"/>
        <v>7.956029782912323E-2</v>
      </c>
      <c r="U307" s="18">
        <f t="shared" si="350"/>
        <v>2.5910622920544916E-2</v>
      </c>
      <c r="V307" s="18">
        <f t="shared" si="351"/>
        <v>1.886876619972042E-3</v>
      </c>
      <c r="W307" s="18">
        <f t="shared" si="352"/>
        <v>8.1431735676769659E-2</v>
      </c>
      <c r="X307" s="18">
        <f t="shared" si="353"/>
        <v>4.2185258268819019E-2</v>
      </c>
      <c r="Y307" s="18">
        <f t="shared" si="354"/>
        <v>1.0926919341807886E-2</v>
      </c>
      <c r="Z307" s="18">
        <f t="shared" si="355"/>
        <v>2.8127948170522249E-3</v>
      </c>
      <c r="AA307" s="18">
        <f t="shared" si="356"/>
        <v>4.4742847520277311E-3</v>
      </c>
      <c r="AB307" s="18">
        <f t="shared" si="357"/>
        <v>3.5586001369285365E-3</v>
      </c>
      <c r="AC307" s="18">
        <f t="shared" si="358"/>
        <v>9.7179823968197965E-5</v>
      </c>
      <c r="AD307" s="18">
        <f t="shared" si="359"/>
        <v>3.2383163096442645E-2</v>
      </c>
      <c r="AE307" s="18">
        <f t="shared" si="360"/>
        <v>1.6775917735650479E-2</v>
      </c>
      <c r="AF307" s="18">
        <f t="shared" si="361"/>
        <v>4.3453354917053809E-3</v>
      </c>
      <c r="AG307" s="18">
        <f t="shared" si="362"/>
        <v>7.5035897024174774E-4</v>
      </c>
      <c r="AH307" s="18">
        <f t="shared" si="363"/>
        <v>3.6428818208400835E-4</v>
      </c>
      <c r="AI307" s="18">
        <f t="shared" si="364"/>
        <v>5.7946958966261398E-4</v>
      </c>
      <c r="AJ307" s="18">
        <f t="shared" si="365"/>
        <v>4.6087825773376718E-4</v>
      </c>
      <c r="AK307" s="18">
        <f t="shared" si="366"/>
        <v>2.4437148758215706E-4</v>
      </c>
      <c r="AL307" s="18">
        <f t="shared" si="367"/>
        <v>3.2032341571136322E-6</v>
      </c>
      <c r="AM307" s="18">
        <f t="shared" si="368"/>
        <v>1.0302315119926518E-2</v>
      </c>
      <c r="AN307" s="18">
        <f t="shared" si="369"/>
        <v>5.3370571127939375E-3</v>
      </c>
      <c r="AO307" s="18">
        <f t="shared" si="370"/>
        <v>1.3824163934828041E-3</v>
      </c>
      <c r="AP307" s="18">
        <f t="shared" si="371"/>
        <v>2.3871771085089746E-4</v>
      </c>
      <c r="AQ307" s="18">
        <f t="shared" si="372"/>
        <v>3.0916595974200695E-5</v>
      </c>
      <c r="AR307" s="18">
        <f t="shared" si="373"/>
        <v>3.7743493781077381E-5</v>
      </c>
      <c r="AS307" s="18">
        <f t="shared" si="374"/>
        <v>6.003820032984387E-5</v>
      </c>
      <c r="AT307" s="18">
        <f t="shared" si="375"/>
        <v>4.7751084196842624E-5</v>
      </c>
      <c r="AU307" s="18">
        <f t="shared" si="376"/>
        <v>2.5319058304512225E-5</v>
      </c>
      <c r="AV307" s="18">
        <f t="shared" si="377"/>
        <v>1.0068693583762813E-5</v>
      </c>
      <c r="AW307" s="18">
        <f t="shared" si="378"/>
        <v>7.3322754821924676E-8</v>
      </c>
      <c r="AX307" s="18">
        <f t="shared" si="379"/>
        <v>2.73129837343175E-3</v>
      </c>
      <c r="AY307" s="18">
        <f t="shared" si="380"/>
        <v>1.4149339484764668E-3</v>
      </c>
      <c r="AZ307" s="18">
        <f t="shared" si="381"/>
        <v>3.6649933563203801E-4</v>
      </c>
      <c r="BA307" s="18">
        <f t="shared" si="382"/>
        <v>6.3287648238919092E-5</v>
      </c>
      <c r="BB307" s="18">
        <f t="shared" si="383"/>
        <v>8.1964536430315705E-6</v>
      </c>
      <c r="BC307" s="18">
        <f t="shared" si="384"/>
        <v>8.4922545478378739E-7</v>
      </c>
      <c r="BD307" s="18">
        <f t="shared" si="385"/>
        <v>3.2588012112017644E-6</v>
      </c>
      <c r="BE307" s="18">
        <f t="shared" si="386"/>
        <v>5.1837426892197078E-6</v>
      </c>
      <c r="BF307" s="18">
        <f t="shared" si="387"/>
        <v>4.1228639807288737E-6</v>
      </c>
      <c r="BG307" s="18">
        <f t="shared" si="388"/>
        <v>2.1860662488695904E-6</v>
      </c>
      <c r="BH307" s="18">
        <f t="shared" si="389"/>
        <v>8.6933846231362534E-7</v>
      </c>
      <c r="BI307" s="18">
        <f t="shared" si="390"/>
        <v>2.7656960989123346E-7</v>
      </c>
      <c r="BJ307" s="19">
        <f t="shared" si="391"/>
        <v>0.63690984194509126</v>
      </c>
      <c r="BK307" s="19">
        <f t="shared" si="392"/>
        <v>0.24543400096352863</v>
      </c>
      <c r="BL307" s="19">
        <f t="shared" si="393"/>
        <v>0.1149644400393961</v>
      </c>
      <c r="BM307" s="19">
        <f t="shared" si="394"/>
        <v>0.35143282052969299</v>
      </c>
      <c r="BN307" s="19">
        <f t="shared" si="395"/>
        <v>0.64727339660965333</v>
      </c>
    </row>
    <row r="308" spans="1:66" x14ac:dyDescent="0.25">
      <c r="A308" t="s">
        <v>16</v>
      </c>
      <c r="B308" t="s">
        <v>20</v>
      </c>
      <c r="C308" t="s">
        <v>67</v>
      </c>
      <c r="D308" s="16">
        <v>44349</v>
      </c>
      <c r="E308" s="15">
        <f>VLOOKUP(A308,home!$A$2:$E$405,3,FALSE)</f>
        <v>1.6198830409356699</v>
      </c>
      <c r="F308" s="15">
        <f>VLOOKUP(B308,home!$B$2:$E$405,3,FALSE)</f>
        <v>0.68</v>
      </c>
      <c r="G308" s="15">
        <f>VLOOKUP(C308,away!$B$2:$E$405,4,FALSE)</f>
        <v>0.86</v>
      </c>
      <c r="H308" s="15">
        <f>VLOOKUP(A308,away!$A$2:$E$405,3,FALSE)</f>
        <v>1.31578947368421</v>
      </c>
      <c r="I308" s="15">
        <f>VLOOKUP(C308,away!$B$2:$E$405,3,FALSE)</f>
        <v>0.68</v>
      </c>
      <c r="J308" s="15">
        <f>VLOOKUP(B308,home!$B$2:$E$405,4,FALSE)</f>
        <v>1.22</v>
      </c>
      <c r="K308" s="17">
        <f t="shared" si="396"/>
        <v>0.94730760233917977</v>
      </c>
      <c r="L308" s="17">
        <f t="shared" si="397"/>
        <v>1.0915789473684205</v>
      </c>
      <c r="M308" s="18">
        <f t="shared" si="342"/>
        <v>0.13017357201744642</v>
      </c>
      <c r="N308" s="18">
        <f t="shared" si="343"/>
        <v>0.12331441439577373</v>
      </c>
      <c r="O308" s="18">
        <f t="shared" si="344"/>
        <v>0.14209473071799145</v>
      </c>
      <c r="P308" s="18">
        <f t="shared" si="345"/>
        <v>0.1346074186614919</v>
      </c>
      <c r="Q308" s="18">
        <f t="shared" si="346"/>
        <v>5.8408341117560214E-2</v>
      </c>
      <c r="R308" s="18">
        <f t="shared" si="347"/>
        <v>7.7553808291872126E-2</v>
      </c>
      <c r="S308" s="18">
        <f t="shared" si="348"/>
        <v>3.4798071678254591E-2</v>
      </c>
      <c r="T308" s="18">
        <f t="shared" si="349"/>
        <v>6.3757315514642018E-2</v>
      </c>
      <c r="U308" s="18">
        <f t="shared" si="350"/>
        <v>7.3467312185245798E-2</v>
      </c>
      <c r="V308" s="18">
        <f t="shared" si="351"/>
        <v>3.9981477810425471E-3</v>
      </c>
      <c r="W308" s="18">
        <f t="shared" si="352"/>
        <v>1.8443555193561632E-2</v>
      </c>
      <c r="X308" s="18">
        <f t="shared" si="353"/>
        <v>2.0132596563919372E-2</v>
      </c>
      <c r="Y308" s="18">
        <f t="shared" si="354"/>
        <v>1.0988159282518093E-2</v>
      </c>
      <c r="Z308" s="18">
        <f t="shared" si="355"/>
        <v>2.8218701473218026E-2</v>
      </c>
      <c r="AA308" s="18">
        <f t="shared" si="356"/>
        <v>2.673179043371925E-2</v>
      </c>
      <c r="AB308" s="18">
        <f t="shared" si="357"/>
        <v>1.2661614151000001E-2</v>
      </c>
      <c r="AC308" s="18">
        <f t="shared" si="358"/>
        <v>2.5839555213306824E-4</v>
      </c>
      <c r="AD308" s="18">
        <f t="shared" si="359"/>
        <v>4.3679300122557987E-3</v>
      </c>
      <c r="AE308" s="18">
        <f t="shared" si="360"/>
        <v>4.7679404449571163E-3</v>
      </c>
      <c r="AF308" s="18">
        <f t="shared" si="361"/>
        <v>2.6022917060108037E-3</v>
      </c>
      <c r="AG308" s="18">
        <f t="shared" si="362"/>
        <v>9.4686894706428161E-4</v>
      </c>
      <c r="AH308" s="18">
        <f t="shared" si="363"/>
        <v>7.700735112559756E-3</v>
      </c>
      <c r="AI308" s="18">
        <f t="shared" si="364"/>
        <v>7.2949649157281167E-3</v>
      </c>
      <c r="AJ308" s="18">
        <f t="shared" si="365"/>
        <v>3.455287861733419E-3</v>
      </c>
      <c r="AK308" s="18">
        <f t="shared" si="366"/>
        <v>1.0910734865634522E-3</v>
      </c>
      <c r="AL308" s="18">
        <f t="shared" si="367"/>
        <v>1.0687870887212547E-5</v>
      </c>
      <c r="AM308" s="18">
        <f t="shared" si="368"/>
        <v>8.2755466141907726E-4</v>
      </c>
      <c r="AN308" s="18">
        <f t="shared" si="369"/>
        <v>9.0334124620166593E-4</v>
      </c>
      <c r="AO308" s="18">
        <f t="shared" si="370"/>
        <v>4.9303414332164583E-4</v>
      </c>
      <c r="AP308" s="18">
        <f t="shared" si="371"/>
        <v>1.7939523039457774E-4</v>
      </c>
      <c r="AQ308" s="18">
        <f t="shared" si="372"/>
        <v>4.8956014189257107E-5</v>
      </c>
      <c r="AR308" s="18">
        <f t="shared" si="373"/>
        <v>1.6811920656262032E-3</v>
      </c>
      <c r="AS308" s="18">
        <f t="shared" si="374"/>
        <v>1.5926060247600116E-3</v>
      </c>
      <c r="AT308" s="18">
        <f t="shared" si="375"/>
        <v>7.5434389739316942E-4</v>
      </c>
      <c r="AU308" s="18">
        <f t="shared" si="376"/>
        <v>2.3819856959290519E-4</v>
      </c>
      <c r="AV308" s="18">
        <f t="shared" si="377"/>
        <v>5.6411828960419309E-5</v>
      </c>
      <c r="AW308" s="18">
        <f t="shared" si="378"/>
        <v>3.0699752321679067E-7</v>
      </c>
      <c r="AX308" s="18">
        <f t="shared" si="379"/>
        <v>1.3065813701891956E-4</v>
      </c>
      <c r="AY308" s="18">
        <f t="shared" si="380"/>
        <v>1.4262367167223108E-4</v>
      </c>
      <c r="AZ308" s="18">
        <f t="shared" si="381"/>
        <v>7.7842498696896595E-5</v>
      </c>
      <c r="BA308" s="18">
        <f t="shared" si="382"/>
        <v>2.8323744262695351E-5</v>
      </c>
      <c r="BB308" s="18">
        <f t="shared" si="383"/>
        <v>7.7294007369513317E-6</v>
      </c>
      <c r="BC308" s="18">
        <f t="shared" si="384"/>
        <v>1.687450224046006E-6</v>
      </c>
      <c r="BD308" s="18">
        <f t="shared" si="385"/>
        <v>3.0585897755339847E-4</v>
      </c>
      <c r="BE308" s="18">
        <f t="shared" si="386"/>
        <v>2.8974253468002292E-4</v>
      </c>
      <c r="BF308" s="18">
        <f t="shared" si="387"/>
        <v>1.3723765291170456E-4</v>
      </c>
      <c r="BG308" s="18">
        <f t="shared" si="388"/>
        <v>4.333542397681447E-5</v>
      </c>
      <c r="BH308" s="18">
        <f t="shared" si="389"/>
        <v>1.0262994145956979E-5</v>
      </c>
      <c r="BI308" s="18">
        <f t="shared" si="390"/>
        <v>1.9444424754455093E-6</v>
      </c>
      <c r="BJ308" s="19">
        <f t="shared" si="391"/>
        <v>0.31057055937640099</v>
      </c>
      <c r="BK308" s="19">
        <f t="shared" si="392"/>
        <v>0.30398891723292804</v>
      </c>
      <c r="BL308" s="19">
        <f t="shared" si="393"/>
        <v>0.35716245156848947</v>
      </c>
      <c r="BM308" s="19">
        <f t="shared" si="394"/>
        <v>0.33364602777475155</v>
      </c>
      <c r="BN308" s="19">
        <f t="shared" si="395"/>
        <v>0.66615228520213576</v>
      </c>
    </row>
    <row r="309" spans="1:66" x14ac:dyDescent="0.25">
      <c r="A309" t="s">
        <v>16</v>
      </c>
      <c r="B309" t="s">
        <v>253</v>
      </c>
      <c r="C309" t="s">
        <v>64</v>
      </c>
      <c r="D309" s="16">
        <v>44349</v>
      </c>
      <c r="E309" s="15">
        <f>VLOOKUP(A309,home!$A$2:$E$405,3,FALSE)</f>
        <v>1.6198830409356699</v>
      </c>
      <c r="F309" s="15">
        <f>VLOOKUP(B309,home!$B$2:$E$405,3,FALSE)</f>
        <v>0.82</v>
      </c>
      <c r="G309" s="15">
        <f>VLOOKUP(C309,away!$B$2:$E$405,4,FALSE)</f>
        <v>1.03</v>
      </c>
      <c r="H309" s="15">
        <f>VLOOKUP(A309,away!$A$2:$E$405,3,FALSE)</f>
        <v>1.31578947368421</v>
      </c>
      <c r="I309" s="15">
        <f>VLOOKUP(C309,away!$B$2:$E$405,3,FALSE)</f>
        <v>0.82</v>
      </c>
      <c r="J309" s="15">
        <f>VLOOKUP(B309,home!$B$2:$E$405,4,FALSE)</f>
        <v>1.1000000000000001</v>
      </c>
      <c r="K309" s="17">
        <f t="shared" si="396"/>
        <v>1.3681532163742667</v>
      </c>
      <c r="L309" s="17">
        <f t="shared" si="397"/>
        <v>1.1868421052631573</v>
      </c>
      <c r="M309" s="18">
        <f t="shared" si="342"/>
        <v>7.7692595540583567E-2</v>
      </c>
      <c r="N309" s="18">
        <f t="shared" si="343"/>
        <v>0.10629537447731439</v>
      </c>
      <c r="O309" s="18">
        <f t="shared" si="344"/>
        <v>9.2208843654745173E-2</v>
      </c>
      <c r="P309" s="18">
        <f t="shared" si="345"/>
        <v>0.12615582602439149</v>
      </c>
      <c r="Q309" s="18">
        <f t="shared" si="346"/>
        <v>7.2714179238422424E-2</v>
      </c>
      <c r="R309" s="18">
        <f t="shared" si="347"/>
        <v>5.471866906353956E-2</v>
      </c>
      <c r="S309" s="18">
        <f t="shared" si="348"/>
        <v>5.1212384942085694E-2</v>
      </c>
      <c r="T309" s="18">
        <f t="shared" si="349"/>
        <v>8.6300249569811832E-2</v>
      </c>
      <c r="U309" s="18">
        <f t="shared" si="350"/>
        <v>7.4863523075000715E-2</v>
      </c>
      <c r="V309" s="18">
        <f t="shared" si="351"/>
        <v>9.2397489820751182E-3</v>
      </c>
      <c r="W309" s="18">
        <f t="shared" si="352"/>
        <v>3.3161379400354192E-2</v>
      </c>
      <c r="X309" s="18">
        <f t="shared" si="353"/>
        <v>3.935732134094666E-2</v>
      </c>
      <c r="Y309" s="18">
        <f t="shared" si="354"/>
        <v>2.3355463058903868E-2</v>
      </c>
      <c r="Z309" s="18">
        <f t="shared" si="355"/>
        <v>2.1647473462856417E-2</v>
      </c>
      <c r="AA309" s="18">
        <f t="shared" si="356"/>
        <v>2.9617060444583589E-2</v>
      </c>
      <c r="AB309" s="18">
        <f t="shared" si="357"/>
        <v>2.0260338253404057E-2</v>
      </c>
      <c r="AC309" s="18">
        <f t="shared" si="358"/>
        <v>9.3770853980772054E-4</v>
      </c>
      <c r="AD309" s="18">
        <f t="shared" si="359"/>
        <v>1.1342461971500494E-2</v>
      </c>
      <c r="AE309" s="18">
        <f t="shared" si="360"/>
        <v>1.3461711445122947E-2</v>
      </c>
      <c r="AF309" s="18">
        <f t="shared" si="361"/>
        <v>7.9884629759874315E-3</v>
      </c>
      <c r="AG309" s="18">
        <f t="shared" si="362"/>
        <v>3.1603480720792353E-3</v>
      </c>
      <c r="AH309" s="18">
        <f t="shared" si="363"/>
        <v>6.4230332445712147E-3</v>
      </c>
      <c r="AI309" s="18">
        <f t="shared" si="364"/>
        <v>8.7876935924389478E-3</v>
      </c>
      <c r="AJ309" s="18">
        <f t="shared" si="365"/>
        <v>6.0114556265034418E-3</v>
      </c>
      <c r="AK309" s="18">
        <f t="shared" si="366"/>
        <v>2.7415307834972886E-3</v>
      </c>
      <c r="AL309" s="18">
        <f t="shared" si="367"/>
        <v>6.0905364062795292E-5</v>
      </c>
      <c r="AM309" s="18">
        <f t="shared" si="368"/>
        <v>3.1036451655822375E-3</v>
      </c>
      <c r="AN309" s="18">
        <f t="shared" si="369"/>
        <v>3.6835367623094428E-3</v>
      </c>
      <c r="AO309" s="18">
        <f t="shared" si="370"/>
        <v>2.1858882628967872E-3</v>
      </c>
      <c r="AP309" s="18">
        <f t="shared" si="371"/>
        <v>8.6476807593548265E-4</v>
      </c>
      <c r="AQ309" s="18">
        <f t="shared" si="372"/>
        <v>2.5658579095190969E-4</v>
      </c>
      <c r="AR309" s="18">
        <f t="shared" si="373"/>
        <v>1.5246252596324277E-3</v>
      </c>
      <c r="AS309" s="18">
        <f t="shared" si="374"/>
        <v>2.0859209527315571E-3</v>
      </c>
      <c r="AT309" s="18">
        <f t="shared" si="375"/>
        <v>1.4269297302910776E-3</v>
      </c>
      <c r="AU309" s="18">
        <f t="shared" si="376"/>
        <v>6.5075283334593424E-4</v>
      </c>
      <c r="AV309" s="18">
        <f t="shared" si="377"/>
        <v>2.2258239550172694E-4</v>
      </c>
      <c r="AW309" s="18">
        <f t="shared" si="378"/>
        <v>2.7471395651585203E-6</v>
      </c>
      <c r="AX309" s="18">
        <f t="shared" si="379"/>
        <v>7.0771035262929736E-4</v>
      </c>
      <c r="AY309" s="18">
        <f t="shared" si="380"/>
        <v>8.3994044483108664E-4</v>
      </c>
      <c r="AZ309" s="18">
        <f t="shared" si="381"/>
        <v>4.9843834291950001E-4</v>
      </c>
      <c r="BA309" s="18">
        <f t="shared" si="382"/>
        <v>1.9718920408481953E-4</v>
      </c>
      <c r="BB309" s="18">
        <f t="shared" si="383"/>
        <v>5.8508112527798436E-5</v>
      </c>
      <c r="BC309" s="18">
        <f t="shared" si="384"/>
        <v>1.3887978289493183E-5</v>
      </c>
      <c r="BD309" s="18">
        <f t="shared" si="385"/>
        <v>3.0158157547992325E-4</v>
      </c>
      <c r="BE309" s="18">
        <f t="shared" si="386"/>
        <v>4.1260980249207559E-4</v>
      </c>
      <c r="BF309" s="18">
        <f t="shared" si="387"/>
        <v>2.8225671419354213E-4</v>
      </c>
      <c r="BG309" s="18">
        <f t="shared" si="388"/>
        <v>1.2872347712237559E-4</v>
      </c>
      <c r="BH309" s="18">
        <f t="shared" si="389"/>
        <v>4.4028359811964416E-5</v>
      </c>
      <c r="BI309" s="18">
        <f t="shared" si="390"/>
        <v>1.2047508417684509E-5</v>
      </c>
      <c r="BJ309" s="19">
        <f t="shared" si="391"/>
        <v>0.40954705004340131</v>
      </c>
      <c r="BK309" s="19">
        <f t="shared" si="392"/>
        <v>0.26613910983783751</v>
      </c>
      <c r="BL309" s="19">
        <f t="shared" si="393"/>
        <v>0.3027242063473044</v>
      </c>
      <c r="BM309" s="19">
        <f t="shared" si="394"/>
        <v>0.46943515838713701</v>
      </c>
      <c r="BN309" s="19">
        <f t="shared" si="395"/>
        <v>0.52978548799899661</v>
      </c>
    </row>
    <row r="310" spans="1:66" x14ac:dyDescent="0.25">
      <c r="A310" t="s">
        <v>16</v>
      </c>
      <c r="B310" t="s">
        <v>323</v>
      </c>
      <c r="C310" t="s">
        <v>63</v>
      </c>
      <c r="D310" s="16">
        <v>44349</v>
      </c>
      <c r="E310" s="15">
        <f>VLOOKUP(A310,home!$A$2:$E$405,3,FALSE)</f>
        <v>1.6198830409356699</v>
      </c>
      <c r="F310" s="15">
        <f>VLOOKUP(B310,home!$B$2:$E$405,3,FALSE)</f>
        <v>0.62</v>
      </c>
      <c r="G310" s="15">
        <f>VLOOKUP(C310,away!$B$2:$E$405,4,FALSE)</f>
        <v>0.89</v>
      </c>
      <c r="H310" s="15">
        <f>VLOOKUP(A310,away!$A$2:$E$405,3,FALSE)</f>
        <v>1.31578947368421</v>
      </c>
      <c r="I310" s="15">
        <f>VLOOKUP(C310,away!$B$2:$E$405,3,FALSE)</f>
        <v>1.03</v>
      </c>
      <c r="J310" s="15">
        <f>VLOOKUP(B310,home!$B$2:$E$405,4,FALSE)</f>
        <v>1.27</v>
      </c>
      <c r="K310" s="17">
        <f t="shared" si="396"/>
        <v>0.89385146198830268</v>
      </c>
      <c r="L310" s="17">
        <f t="shared" si="397"/>
        <v>1.7211842105263151</v>
      </c>
      <c r="M310" s="18">
        <f t="shared" si="342"/>
        <v>7.3165178663523914E-2</v>
      </c>
      <c r="N310" s="18">
        <f t="shared" si="343"/>
        <v>6.5398801915026214E-2</v>
      </c>
      <c r="O310" s="18">
        <f t="shared" si="344"/>
        <v>0.12593075027599418</v>
      </c>
      <c r="P310" s="18">
        <f t="shared" si="345"/>
        <v>0.11256338524348125</v>
      </c>
      <c r="Q310" s="18">
        <f t="shared" si="346"/>
        <v>2.9228407352014794E-2</v>
      </c>
      <c r="R310" s="18">
        <f t="shared" si="347"/>
        <v>0.10837500949738682</v>
      </c>
      <c r="S310" s="18">
        <f t="shared" si="348"/>
        <v>4.3294214300159943E-2</v>
      </c>
      <c r="T310" s="18">
        <f t="shared" si="349"/>
        <v>5.0307473233119127E-2</v>
      </c>
      <c r="U310" s="18">
        <f t="shared" si="350"/>
        <v>9.6871160682235391E-2</v>
      </c>
      <c r="V310" s="18">
        <f t="shared" si="351"/>
        <v>7.4008237435438792E-3</v>
      </c>
      <c r="W310" s="18">
        <f t="shared" si="352"/>
        <v>8.7086182143960283E-3</v>
      </c>
      <c r="X310" s="18">
        <f t="shared" si="353"/>
        <v>1.4989136166120314E-2</v>
      </c>
      <c r="Y310" s="18">
        <f t="shared" si="354"/>
        <v>1.2899532249277618E-2</v>
      </c>
      <c r="Z310" s="18">
        <f t="shared" si="355"/>
        <v>6.2177785054180548E-2</v>
      </c>
      <c r="AA310" s="18">
        <f t="shared" si="356"/>
        <v>5.5577704073873711E-2</v>
      </c>
      <c r="AB310" s="18">
        <f t="shared" si="357"/>
        <v>2.4839106020192632E-2</v>
      </c>
      <c r="AC310" s="18">
        <f t="shared" si="358"/>
        <v>7.1162760532127872E-4</v>
      </c>
      <c r="AD310" s="18">
        <f t="shared" si="359"/>
        <v>1.9460527807089625E-3</v>
      </c>
      <c r="AE310" s="18">
        <f t="shared" si="360"/>
        <v>3.3495153190070954E-3</v>
      </c>
      <c r="AF310" s="18">
        <f t="shared" si="361"/>
        <v>2.8825664399955136E-3</v>
      </c>
      <c r="AG310" s="18">
        <f t="shared" si="362"/>
        <v>1.6538092807711097E-3</v>
      </c>
      <c r="AH310" s="18">
        <f t="shared" si="363"/>
        <v>2.675485547018866E-2</v>
      </c>
      <c r="AI310" s="18">
        <f t="shared" si="364"/>
        <v>2.3914866677313872E-2</v>
      </c>
      <c r="AJ310" s="18">
        <f t="shared" si="365"/>
        <v>1.0688169271386173E-2</v>
      </c>
      <c r="AK310" s="18">
        <f t="shared" si="366"/>
        <v>3.1845452430689946E-3</v>
      </c>
      <c r="AL310" s="18">
        <f t="shared" si="367"/>
        <v>4.379307957740841E-5</v>
      </c>
      <c r="AM310" s="18">
        <f t="shared" si="368"/>
        <v>3.4789642462862164E-4</v>
      </c>
      <c r="AN310" s="18">
        <f t="shared" si="369"/>
        <v>5.9879383296934175E-4</v>
      </c>
      <c r="AO310" s="18">
        <f t="shared" si="370"/>
        <v>5.1531724533368148E-4</v>
      </c>
      <c r="AP310" s="18">
        <f t="shared" si="371"/>
        <v>2.9565196869341597E-4</v>
      </c>
      <c r="AQ310" s="18">
        <f t="shared" si="372"/>
        <v>1.27217875081532E-4</v>
      </c>
      <c r="AR310" s="18">
        <f t="shared" si="373"/>
        <v>9.2100069580404679E-3</v>
      </c>
      <c r="AS310" s="18">
        <f t="shared" si="374"/>
        <v>8.2323781843669109E-3</v>
      </c>
      <c r="AT310" s="18">
        <f t="shared" si="375"/>
        <v>3.6792616378684864E-3</v>
      </c>
      <c r="AU310" s="18">
        <f t="shared" si="376"/>
        <v>1.096237798015408E-3</v>
      </c>
      <c r="AV310" s="18">
        <f t="shared" si="377"/>
        <v>2.4496843961072746E-4</v>
      </c>
      <c r="AW310" s="18">
        <f t="shared" si="378"/>
        <v>1.8715252625464152E-6</v>
      </c>
      <c r="AX310" s="18">
        <f t="shared" si="379"/>
        <v>5.182795462913278E-5</v>
      </c>
      <c r="AY310" s="18">
        <f t="shared" si="380"/>
        <v>8.9205457171537576E-5</v>
      </c>
      <c r="AZ310" s="18">
        <f t="shared" si="381"/>
        <v>7.6769512188215963E-5</v>
      </c>
      <c r="BA310" s="18">
        <f t="shared" si="382"/>
        <v>4.4044824076054947E-5</v>
      </c>
      <c r="BB310" s="18">
        <f t="shared" si="383"/>
        <v>1.8952313938778766E-5</v>
      </c>
      <c r="BC310" s="18">
        <f t="shared" si="384"/>
        <v>6.5240847008727615E-6</v>
      </c>
      <c r="BD310" s="18">
        <f t="shared" si="385"/>
        <v>2.6420197591694576E-3</v>
      </c>
      <c r="BE310" s="18">
        <f t="shared" si="386"/>
        <v>2.3615732243356031E-3</v>
      </c>
      <c r="BF310" s="18">
        <f t="shared" si="387"/>
        <v>1.0554478395824042E-3</v>
      </c>
      <c r="BG310" s="18">
        <f t="shared" si="388"/>
        <v>3.1447119815437592E-4</v>
      </c>
      <c r="BH310" s="18">
        <f t="shared" si="389"/>
        <v>7.0272635055875529E-5</v>
      </c>
      <c r="BI310" s="18">
        <f t="shared" si="390"/>
        <v>1.256265951649296E-5</v>
      </c>
      <c r="BJ310" s="19">
        <f t="shared" si="391"/>
        <v>0.19353611444384794</v>
      </c>
      <c r="BK310" s="19">
        <f t="shared" si="392"/>
        <v>0.2372682280927792</v>
      </c>
      <c r="BL310" s="19">
        <f t="shared" si="393"/>
        <v>0.50505536754535674</v>
      </c>
      <c r="BM310" s="19">
        <f t="shared" si="394"/>
        <v>0.48328862825682811</v>
      </c>
      <c r="BN310" s="19">
        <f t="shared" si="395"/>
        <v>0.51466153294742722</v>
      </c>
    </row>
    <row r="311" spans="1:66" x14ac:dyDescent="0.25">
      <c r="A311" t="s">
        <v>69</v>
      </c>
      <c r="B311" t="s">
        <v>351</v>
      </c>
      <c r="C311" t="s">
        <v>324</v>
      </c>
      <c r="D311" s="16">
        <v>44349</v>
      </c>
      <c r="E311" s="15">
        <f>VLOOKUP(A311,home!$A$2:$E$405,3,FALSE)</f>
        <v>1.3317073170731699</v>
      </c>
      <c r="F311" s="15">
        <f>VLOOKUP(B311,home!$B$2:$E$405,3,FALSE)</f>
        <v>1.6</v>
      </c>
      <c r="G311" s="15">
        <f>VLOOKUP(C311,away!$B$2:$E$405,4,FALSE)</f>
        <v>0.68</v>
      </c>
      <c r="H311" s="15">
        <f>VLOOKUP(A311,away!$A$2:$E$405,3,FALSE)</f>
        <v>1.3707317073170699</v>
      </c>
      <c r="I311" s="15">
        <f>VLOOKUP(C311,away!$B$2:$E$405,3,FALSE)</f>
        <v>1.05</v>
      </c>
      <c r="J311" s="15">
        <f>VLOOKUP(B311,home!$B$2:$E$405,4,FALSE)</f>
        <v>1</v>
      </c>
      <c r="K311" s="17">
        <f t="shared" si="396"/>
        <v>1.448897560975609</v>
      </c>
      <c r="L311" s="17">
        <f t="shared" si="397"/>
        <v>1.4392682926829234</v>
      </c>
      <c r="M311" s="18">
        <f t="shared" si="342"/>
        <v>5.5678241057464752E-2</v>
      </c>
      <c r="N311" s="18">
        <f t="shared" si="343"/>
        <v>8.0672067667572678E-2</v>
      </c>
      <c r="O311" s="18">
        <f t="shared" si="344"/>
        <v>8.0135926946365524E-2</v>
      </c>
      <c r="P311" s="18">
        <f t="shared" si="345"/>
        <v>0.11610874909910858</v>
      </c>
      <c r="Q311" s="18">
        <f t="shared" si="346"/>
        <v>5.8442781041202672E-2</v>
      </c>
      <c r="R311" s="18">
        <f t="shared" si="347"/>
        <v>5.7668549379329512E-2</v>
      </c>
      <c r="S311" s="18">
        <f t="shared" si="348"/>
        <v>6.053191229337665E-2</v>
      </c>
      <c r="T311" s="18">
        <f t="shared" si="349"/>
        <v>8.4114841688813682E-2</v>
      </c>
      <c r="U311" s="18">
        <f t="shared" si="350"/>
        <v>8.3555820540711992E-2</v>
      </c>
      <c r="V311" s="18">
        <f t="shared" si="351"/>
        <v>1.4025595962876784E-2</v>
      </c>
      <c r="W311" s="18">
        <f t="shared" si="352"/>
        <v>2.822586763574338E-2</v>
      </c>
      <c r="X311" s="18">
        <f t="shared" si="353"/>
        <v>4.0624596321590552E-2</v>
      </c>
      <c r="Y311" s="18">
        <f t="shared" si="354"/>
        <v>2.9234846694354312E-2</v>
      </c>
      <c r="Z311" s="18">
        <f t="shared" si="355"/>
        <v>2.7666838202229493E-2</v>
      </c>
      <c r="AA311" s="18">
        <f t="shared" si="356"/>
        <v>4.0086414391117112E-2</v>
      </c>
      <c r="AB311" s="18">
        <f t="shared" si="357"/>
        <v>2.9040554019773568E-2</v>
      </c>
      <c r="AC311" s="18">
        <f t="shared" si="358"/>
        <v>1.8280193165342441E-3</v>
      </c>
      <c r="AD311" s="18">
        <f t="shared" si="359"/>
        <v>1.0224097693462235E-2</v>
      </c>
      <c r="AE311" s="18">
        <f t="shared" si="360"/>
        <v>1.4715219631492806E-2</v>
      </c>
      <c r="AF311" s="18">
        <f t="shared" si="361"/>
        <v>1.0589574517736447E-2</v>
      </c>
      <c r="AG311" s="18">
        <f t="shared" si="362"/>
        <v>5.0804129454603778E-3</v>
      </c>
      <c r="AH311" s="18">
        <f t="shared" si="363"/>
        <v>9.9550007458143758E-3</v>
      </c>
      <c r="AI311" s="18">
        <f t="shared" si="364"/>
        <v>1.4423776300120816E-2</v>
      </c>
      <c r="AJ311" s="18">
        <f t="shared" si="365"/>
        <v>1.0449287150651423E-2</v>
      </c>
      <c r="AK311" s="18">
        <f t="shared" si="366"/>
        <v>5.04664888883754E-3</v>
      </c>
      <c r="AL311" s="18">
        <f t="shared" si="367"/>
        <v>1.5248257282606261E-4</v>
      </c>
      <c r="AM311" s="18">
        <f t="shared" si="368"/>
        <v>2.9627340422467563E-3</v>
      </c>
      <c r="AN311" s="18">
        <f t="shared" si="369"/>
        <v>4.2641691666580649E-3</v>
      </c>
      <c r="AO311" s="18">
        <f t="shared" si="370"/>
        <v>3.0686417381035596E-3</v>
      </c>
      <c r="AP311" s="18">
        <f t="shared" si="371"/>
        <v>1.4721995850852901E-3</v>
      </c>
      <c r="AQ311" s="18">
        <f t="shared" si="372"/>
        <v>5.2972254582855319E-4</v>
      </c>
      <c r="AR311" s="18">
        <f t="shared" si="373"/>
        <v>2.8655833854170963E-3</v>
      </c>
      <c r="AS311" s="18">
        <f t="shared" si="374"/>
        <v>4.151936777903059E-3</v>
      </c>
      <c r="AT311" s="18">
        <f t="shared" si="375"/>
        <v>3.0078655354143355E-3</v>
      </c>
      <c r="AU311" s="18">
        <f t="shared" si="376"/>
        <v>1.4526963460014754E-3</v>
      </c>
      <c r="AV311" s="18">
        <f t="shared" si="377"/>
        <v>5.2620204813992903E-4</v>
      </c>
      <c r="AW311" s="18">
        <f t="shared" si="378"/>
        <v>8.8327746341176669E-6</v>
      </c>
      <c r="AX311" s="18">
        <f t="shared" si="379"/>
        <v>7.1544968793845636E-4</v>
      </c>
      <c r="AY311" s="18">
        <f t="shared" si="380"/>
        <v>1.0297240508597124E-3</v>
      </c>
      <c r="AZ311" s="18">
        <f t="shared" si="381"/>
        <v>7.4102458830770112E-4</v>
      </c>
      <c r="BA311" s="18">
        <f t="shared" si="382"/>
        <v>3.5551106468323054E-4</v>
      </c>
      <c r="BB311" s="18">
        <f t="shared" si="383"/>
        <v>1.2791895077413033E-4</v>
      </c>
      <c r="BC311" s="18">
        <f t="shared" si="384"/>
        <v>3.6821937976494684E-5</v>
      </c>
      <c r="BD311" s="18">
        <f t="shared" si="385"/>
        <v>6.8739055111163589E-4</v>
      </c>
      <c r="BE311" s="18">
        <f t="shared" si="386"/>
        <v>9.9595849294332886E-4</v>
      </c>
      <c r="BF311" s="18">
        <f t="shared" si="387"/>
        <v>7.2152091562926633E-4</v>
      </c>
      <c r="BG311" s="18">
        <f t="shared" si="388"/>
        <v>3.4846996494937747E-4</v>
      </c>
      <c r="BH311" s="18">
        <f t="shared" si="389"/>
        <v>1.2622432057210218E-4</v>
      </c>
      <c r="BI311" s="18">
        <f t="shared" si="390"/>
        <v>3.6577222042544445E-5</v>
      </c>
      <c r="BJ311" s="19">
        <f t="shared" si="391"/>
        <v>0.37722822319589105</v>
      </c>
      <c r="BK311" s="19">
        <f t="shared" si="392"/>
        <v>0.24935472435304681</v>
      </c>
      <c r="BL311" s="19">
        <f t="shared" si="393"/>
        <v>0.34528240392284587</v>
      </c>
      <c r="BM311" s="19">
        <f t="shared" si="394"/>
        <v>0.54980498320674387</v>
      </c>
      <c r="BN311" s="19">
        <f t="shared" si="395"/>
        <v>0.4487063151910437</v>
      </c>
    </row>
    <row r="312" spans="1:66" x14ac:dyDescent="0.25">
      <c r="A312" t="s">
        <v>69</v>
      </c>
      <c r="B312" t="s">
        <v>75</v>
      </c>
      <c r="C312" t="s">
        <v>73</v>
      </c>
      <c r="D312" s="16">
        <v>44349</v>
      </c>
      <c r="E312" s="15">
        <f>VLOOKUP(A312,home!$A$2:$E$405,3,FALSE)</f>
        <v>1.3317073170731699</v>
      </c>
      <c r="F312" s="15">
        <f>VLOOKUP(B312,home!$B$2:$E$405,3,FALSE)</f>
        <v>0.67</v>
      </c>
      <c r="G312" s="15">
        <f>VLOOKUP(C312,away!$B$2:$E$405,4,FALSE)</f>
        <v>1.05</v>
      </c>
      <c r="H312" s="15">
        <f>VLOOKUP(A312,away!$A$2:$E$405,3,FALSE)</f>
        <v>1.3707317073170699</v>
      </c>
      <c r="I312" s="15">
        <f>VLOOKUP(C312,away!$B$2:$E$405,3,FALSE)</f>
        <v>0.9</v>
      </c>
      <c r="J312" s="15">
        <f>VLOOKUP(B312,home!$B$2:$E$405,4,FALSE)</f>
        <v>0.81</v>
      </c>
      <c r="K312" s="17">
        <f t="shared" si="396"/>
        <v>0.9368560975609751</v>
      </c>
      <c r="L312" s="17">
        <f t="shared" si="397"/>
        <v>0.99926341463414403</v>
      </c>
      <c r="M312" s="18">
        <f t="shared" si="342"/>
        <v>0.14426267456357247</v>
      </c>
      <c r="N312" s="18">
        <f t="shared" si="343"/>
        <v>0.13515336631533748</v>
      </c>
      <c r="O312" s="18">
        <f t="shared" si="344"/>
        <v>0.14415641278864968</v>
      </c>
      <c r="P312" s="18">
        <f t="shared" si="345"/>
        <v>0.13505381432356339</v>
      </c>
      <c r="Q312" s="18">
        <f t="shared" si="346"/>
        <v>6.3309627669207988E-2</v>
      </c>
      <c r="R312" s="18">
        <f t="shared" si="347"/>
        <v>7.2025114642297633E-2</v>
      </c>
      <c r="S312" s="18">
        <f t="shared" si="348"/>
        <v>3.1608198063917584E-2</v>
      </c>
      <c r="T312" s="18">
        <f t="shared" si="349"/>
        <v>6.3262994723949043E-2</v>
      </c>
      <c r="U312" s="18">
        <f t="shared" si="350"/>
        <v>6.7477167830164816E-2</v>
      </c>
      <c r="V312" s="18">
        <f t="shared" si="351"/>
        <v>3.2878356753215476E-3</v>
      </c>
      <c r="W312" s="18">
        <f t="shared" si="352"/>
        <v>1.9770670238737516E-2</v>
      </c>
      <c r="X312" s="18">
        <f t="shared" si="353"/>
        <v>1.9756107452366493E-2</v>
      </c>
      <c r="Y312" s="18">
        <f t="shared" si="354"/>
        <v>9.8707776963654018E-3</v>
      </c>
      <c r="Z312" s="18">
        <f t="shared" si="355"/>
        <v>2.3990687332292676E-2</v>
      </c>
      <c r="AA312" s="18">
        <f t="shared" si="356"/>
        <v>2.2475821711937238E-2</v>
      </c>
      <c r="AB312" s="18">
        <f t="shared" si="357"/>
        <v>1.0528305309260876E-2</v>
      </c>
      <c r="AC312" s="18">
        <f t="shared" si="358"/>
        <v>1.923725030420075E-4</v>
      </c>
      <c r="AD312" s="18">
        <f t="shared" si="359"/>
        <v>4.6305682415071336E-3</v>
      </c>
      <c r="AE312" s="18">
        <f t="shared" si="360"/>
        <v>4.6271574327048414E-3</v>
      </c>
      <c r="AF312" s="18">
        <f t="shared" si="361"/>
        <v>2.3118745681271996E-3</v>
      </c>
      <c r="AG312" s="18">
        <f t="shared" si="362"/>
        <v>7.7005722505087419E-4</v>
      </c>
      <c r="AH312" s="18">
        <f t="shared" si="363"/>
        <v>5.9932540357717206E-3</v>
      </c>
      <c r="AI312" s="18">
        <f t="shared" si="364"/>
        <v>5.6148165876446585E-3</v>
      </c>
      <c r="AJ312" s="18">
        <f t="shared" si="365"/>
        <v>2.6301375784107024E-3</v>
      </c>
      <c r="AK312" s="18">
        <f t="shared" si="366"/>
        <v>8.2135347591944159E-4</v>
      </c>
      <c r="AL312" s="18">
        <f t="shared" si="367"/>
        <v>7.2037040448312231E-6</v>
      </c>
      <c r="AM312" s="18">
        <f t="shared" si="368"/>
        <v>8.6763521844563242E-4</v>
      </c>
      <c r="AN312" s="18">
        <f t="shared" si="369"/>
        <v>8.6699613104082389E-4</v>
      </c>
      <c r="AO312" s="18">
        <f t="shared" si="370"/>
        <v>4.3317875718922277E-4</v>
      </c>
      <c r="AP312" s="18">
        <f t="shared" si="371"/>
        <v>1.4428656135195917E-4</v>
      </c>
      <c r="AQ312" s="18">
        <f t="shared" si="372"/>
        <v>3.6045070495594406E-5</v>
      </c>
      <c r="AR312" s="18">
        <f t="shared" si="373"/>
        <v>1.1977678985110229E-3</v>
      </c>
      <c r="AS312" s="18">
        <f t="shared" si="374"/>
        <v>1.1221361591828472E-3</v>
      </c>
      <c r="AT312" s="18">
        <f t="shared" si="375"/>
        <v>5.2564005151205153E-4</v>
      </c>
      <c r="AU312" s="18">
        <f t="shared" si="376"/>
        <v>1.6414969579377691E-4</v>
      </c>
      <c r="AV312" s="18">
        <f t="shared" si="377"/>
        <v>3.8446160854294746E-5</v>
      </c>
      <c r="AW312" s="18">
        <f t="shared" si="378"/>
        <v>1.8732952686166732E-7</v>
      </c>
      <c r="AX312" s="18">
        <f t="shared" si="379"/>
        <v>1.3547489080990648E-4</v>
      </c>
      <c r="AY312" s="18">
        <f t="shared" si="380"/>
        <v>1.3537510198789496E-4</v>
      </c>
      <c r="AZ312" s="18">
        <f t="shared" si="381"/>
        <v>6.7637693334434708E-5</v>
      </c>
      <c r="BA312" s="18">
        <f t="shared" si="382"/>
        <v>2.2529290799781438E-5</v>
      </c>
      <c r="BB312" s="18">
        <f t="shared" si="383"/>
        <v>5.6281740134688008E-6</v>
      </c>
      <c r="BC312" s="18">
        <f t="shared" si="384"/>
        <v>1.124805676570798E-6</v>
      </c>
      <c r="BD312" s="18">
        <f t="shared" si="385"/>
        <v>1.9948094003421457E-4</v>
      </c>
      <c r="BE312" s="18">
        <f t="shared" si="386"/>
        <v>1.8688493501824917E-4</v>
      </c>
      <c r="BF312" s="18">
        <f t="shared" si="387"/>
        <v>8.7542145457066635E-5</v>
      </c>
      <c r="BG312" s="18">
        <f t="shared" si="388"/>
        <v>2.7338130921674243E-5</v>
      </c>
      <c r="BH312" s="18">
        <f t="shared" si="389"/>
        <v>6.4029736624726858E-6</v>
      </c>
      <c r="BI312" s="18">
        <f t="shared" si="390"/>
        <v>1.1997329836419735E-6</v>
      </c>
      <c r="BJ312" s="19">
        <f t="shared" si="391"/>
        <v>0.32617911325849924</v>
      </c>
      <c r="BK312" s="19">
        <f t="shared" si="392"/>
        <v>0.31454747393544974</v>
      </c>
      <c r="BL312" s="19">
        <f t="shared" si="393"/>
        <v>0.33527937278398801</v>
      </c>
      <c r="BM312" s="19">
        <f t="shared" si="394"/>
        <v>0.30590044923513987</v>
      </c>
      <c r="BN312" s="19">
        <f t="shared" si="395"/>
        <v>0.69396101030262858</v>
      </c>
    </row>
    <row r="313" spans="1:66" x14ac:dyDescent="0.25">
      <c r="A313" t="s">
        <v>69</v>
      </c>
      <c r="B313" t="s">
        <v>325</v>
      </c>
      <c r="C313" t="s">
        <v>79</v>
      </c>
      <c r="D313" s="16">
        <v>44349</v>
      </c>
      <c r="E313" s="15">
        <f>VLOOKUP(A313,home!$A$2:$E$405,3,FALSE)</f>
        <v>1.3317073170731699</v>
      </c>
      <c r="F313" s="15">
        <f>VLOOKUP(B313,home!$B$2:$E$405,3,FALSE)</f>
        <v>0.83</v>
      </c>
      <c r="G313" s="15">
        <f>VLOOKUP(C313,away!$B$2:$E$405,4,FALSE)</f>
        <v>1</v>
      </c>
      <c r="H313" s="15">
        <f>VLOOKUP(A313,away!$A$2:$E$405,3,FALSE)</f>
        <v>1.3707317073170699</v>
      </c>
      <c r="I313" s="15">
        <f>VLOOKUP(C313,away!$B$2:$E$405,3,FALSE)</f>
        <v>1</v>
      </c>
      <c r="J313" s="15">
        <f>VLOOKUP(B313,home!$B$2:$E$405,4,FALSE)</f>
        <v>1.24</v>
      </c>
      <c r="K313" s="17">
        <f t="shared" si="396"/>
        <v>1.1053170731707309</v>
      </c>
      <c r="L313" s="17">
        <f t="shared" si="397"/>
        <v>1.6997073170731667</v>
      </c>
      <c r="M313" s="18">
        <f t="shared" si="342"/>
        <v>6.0505295415671158E-2</v>
      </c>
      <c r="N313" s="18">
        <f t="shared" si="343"/>
        <v>6.6877536040180083E-2</v>
      </c>
      <c r="O313" s="18">
        <f t="shared" si="344"/>
        <v>0.10284129333968979</v>
      </c>
      <c r="P313" s="18">
        <f t="shared" si="345"/>
        <v>0.11367223735531849</v>
      </c>
      <c r="Q313" s="18">
        <f t="shared" si="346"/>
        <v>3.6960441198400959E-2</v>
      </c>
      <c r="R313" s="18">
        <f t="shared" si="347"/>
        <v>8.7400049393369331E-2</v>
      </c>
      <c r="S313" s="18">
        <f t="shared" si="348"/>
        <v>5.3389449041584096E-2</v>
      </c>
      <c r="T313" s="18">
        <f t="shared" si="349"/>
        <v>6.2821932347174633E-2</v>
      </c>
      <c r="U313" s="18">
        <f t="shared" si="350"/>
        <v>9.6604766790456292E-2</v>
      </c>
      <c r="V313" s="18">
        <f t="shared" si="351"/>
        <v>1.1144842928450995E-2</v>
      </c>
      <c r="W313" s="18">
        <f t="shared" si="352"/>
        <v>1.3617668896171813E-2</v>
      </c>
      <c r="X313" s="18">
        <f t="shared" si="353"/>
        <v>2.3146051464302906E-2</v>
      </c>
      <c r="Y313" s="18">
        <f t="shared" si="354"/>
        <v>1.9670756517613866E-2</v>
      </c>
      <c r="Z313" s="18">
        <f t="shared" si="355"/>
        <v>4.9518167822155366E-2</v>
      </c>
      <c r="AA313" s="18">
        <f t="shared" si="356"/>
        <v>5.4733276325961824E-2</v>
      </c>
      <c r="AB313" s="18">
        <f t="shared" si="357"/>
        <v>3.0248812396828494E-2</v>
      </c>
      <c r="AC313" s="18">
        <f t="shared" si="358"/>
        <v>1.308624333981127E-3</v>
      </c>
      <c r="AD313" s="18">
        <f t="shared" si="359"/>
        <v>3.7629604819311821E-3</v>
      </c>
      <c r="AE313" s="18">
        <f t="shared" si="360"/>
        <v>6.3959314649955998E-3</v>
      </c>
      <c r="AF313" s="18">
        <f t="shared" si="361"/>
        <v>5.4356057552757599E-3</v>
      </c>
      <c r="AG313" s="18">
        <f t="shared" si="362"/>
        <v>3.0796462916557431E-3</v>
      </c>
      <c r="AH313" s="18">
        <f t="shared" si="363"/>
        <v>2.1041598043843618E-2</v>
      </c>
      <c r="AI313" s="18">
        <f t="shared" si="364"/>
        <v>2.3257637564656201E-2</v>
      </c>
      <c r="AJ313" s="18">
        <f t="shared" si="365"/>
        <v>1.2853531940915722E-2</v>
      </c>
      <c r="AK313" s="18">
        <f t="shared" si="366"/>
        <v>4.735742768279822E-3</v>
      </c>
      <c r="AL313" s="18">
        <f t="shared" si="367"/>
        <v>9.8341313684567293E-5</v>
      </c>
      <c r="AM313" s="18">
        <f t="shared" si="368"/>
        <v>8.3185289326905964E-4</v>
      </c>
      <c r="AN313" s="18">
        <f t="shared" si="369"/>
        <v>1.4139064494179045E-3</v>
      </c>
      <c r="AO313" s="18">
        <f t="shared" si="370"/>
        <v>1.2016135688662768E-3</v>
      </c>
      <c r="AP313" s="18">
        <f t="shared" si="371"/>
        <v>6.8079712509880428E-4</v>
      </c>
      <c r="AQ313" s="18">
        <f t="shared" si="372"/>
        <v>2.8928896374320331E-4</v>
      </c>
      <c r="AR313" s="18">
        <f t="shared" si="373"/>
        <v>7.1529116316066824E-3</v>
      </c>
      <c r="AS313" s="18">
        <f t="shared" si="374"/>
        <v>7.9062353492963741E-3</v>
      </c>
      <c r="AT313" s="18">
        <f t="shared" si="375"/>
        <v>4.36944845804162E-3</v>
      </c>
      <c r="AU313" s="18">
        <f t="shared" si="376"/>
        <v>1.6098753270043086E-3</v>
      </c>
      <c r="AV313" s="18">
        <f t="shared" si="377"/>
        <v>4.4485567115354395E-4</v>
      </c>
      <c r="AW313" s="18">
        <f t="shared" si="378"/>
        <v>5.1320931104682137E-6</v>
      </c>
      <c r="AX313" s="18">
        <f t="shared" si="379"/>
        <v>1.532435342161268E-4</v>
      </c>
      <c r="AY313" s="18">
        <f t="shared" si="380"/>
        <v>2.6046915640130287E-4</v>
      </c>
      <c r="AZ313" s="18">
        <f t="shared" si="381"/>
        <v>2.2136066550358481E-4</v>
      </c>
      <c r="BA313" s="18">
        <f t="shared" si="382"/>
        <v>1.2541611428954296E-4</v>
      </c>
      <c r="BB313" s="18">
        <f t="shared" si="383"/>
        <v>5.3292671784205159E-5</v>
      </c>
      <c r="BC313" s="18">
        <f t="shared" si="384"/>
        <v>1.8116388835598431E-5</v>
      </c>
      <c r="BD313" s="18">
        <f t="shared" si="385"/>
        <v>2.0263093731032735E-3</v>
      </c>
      <c r="BE313" s="18">
        <f t="shared" si="386"/>
        <v>2.2397143456169286E-3</v>
      </c>
      <c r="BF313" s="18">
        <f t="shared" si="387"/>
        <v>1.2377972526179013E-3</v>
      </c>
      <c r="BG313" s="18">
        <f t="shared" si="388"/>
        <v>4.5605281214746335E-4</v>
      </c>
      <c r="BH313" s="18">
        <f t="shared" si="389"/>
        <v>1.2602073988352886E-4</v>
      </c>
      <c r="BI313" s="18">
        <f t="shared" si="390"/>
        <v>2.7858575073374425E-5</v>
      </c>
      <c r="BJ313" s="19">
        <f t="shared" si="391"/>
        <v>0.24701788798912805</v>
      </c>
      <c r="BK313" s="19">
        <f t="shared" si="392"/>
        <v>0.24037925954509176</v>
      </c>
      <c r="BL313" s="19">
        <f t="shared" si="393"/>
        <v>0.46131378809954598</v>
      </c>
      <c r="BM313" s="19">
        <f t="shared" si="394"/>
        <v>0.52971691365000073</v>
      </c>
      <c r="BN313" s="19">
        <f t="shared" si="395"/>
        <v>0.46825685274262985</v>
      </c>
    </row>
    <row r="314" spans="1:66" x14ac:dyDescent="0.25">
      <c r="A314" t="s">
        <v>69</v>
      </c>
      <c r="B314" t="s">
        <v>76</v>
      </c>
      <c r="C314" t="s">
        <v>74</v>
      </c>
      <c r="D314" s="16">
        <v>44349</v>
      </c>
      <c r="E314" s="15">
        <f>VLOOKUP(A314,home!$A$2:$E$405,3,FALSE)</f>
        <v>1.3317073170731699</v>
      </c>
      <c r="F314" s="15">
        <f>VLOOKUP(B314,home!$B$2:$E$405,3,FALSE)</f>
        <v>0.53</v>
      </c>
      <c r="G314" s="15">
        <f>VLOOKUP(C314,away!$B$2:$E$405,4,FALSE)</f>
        <v>0.98</v>
      </c>
      <c r="H314" s="15">
        <f>VLOOKUP(A314,away!$A$2:$E$405,3,FALSE)</f>
        <v>1.3707317073170699</v>
      </c>
      <c r="I314" s="15">
        <f>VLOOKUP(C314,away!$B$2:$E$405,3,FALSE)</f>
        <v>1.1299999999999999</v>
      </c>
      <c r="J314" s="15">
        <f>VLOOKUP(B314,home!$B$2:$E$405,4,FALSE)</f>
        <v>1.0900000000000001</v>
      </c>
      <c r="K314" s="17">
        <f t="shared" si="396"/>
        <v>0.69168878048780447</v>
      </c>
      <c r="L314" s="17">
        <f t="shared" si="397"/>
        <v>1.688330243902435</v>
      </c>
      <c r="M314" s="18">
        <f t="shared" si="342"/>
        <v>9.2548816808788015E-2</v>
      </c>
      <c r="N314" s="18">
        <f t="shared" si="343"/>
        <v>6.4014978234059799E-2</v>
      </c>
      <c r="O314" s="18">
        <f t="shared" si="344"/>
        <v>0.15625296645566286</v>
      </c>
      <c r="P314" s="18">
        <f t="shared" si="345"/>
        <v>0.10807842381531926</v>
      </c>
      <c r="Q314" s="18">
        <f t="shared" si="346"/>
        <v>2.2139221113835084E-2</v>
      </c>
      <c r="R314" s="18">
        <f t="shared" si="347"/>
        <v>0.13190330448328413</v>
      </c>
      <c r="S314" s="18">
        <f t="shared" si="348"/>
        <v>3.1553471176561272E-2</v>
      </c>
      <c r="T314" s="18">
        <f t="shared" si="349"/>
        <v>3.7378316582931129E-2</v>
      </c>
      <c r="U314" s="18">
        <f t="shared" si="350"/>
        <v>9.1236035820354347E-2</v>
      </c>
      <c r="V314" s="18">
        <f t="shared" si="351"/>
        <v>4.0942349829287648E-3</v>
      </c>
      <c r="W314" s="18">
        <f t="shared" si="352"/>
        <v>5.1044836177261479E-3</v>
      </c>
      <c r="X314" s="18">
        <f t="shared" si="353"/>
        <v>8.6180540713115712E-3</v>
      </c>
      <c r="Y314" s="18">
        <f t="shared" si="354"/>
        <v>7.2750606660909193E-3</v>
      </c>
      <c r="Z314" s="18">
        <f t="shared" si="355"/>
        <v>7.4232112743266757E-2</v>
      </c>
      <c r="AA314" s="18">
        <f t="shared" si="356"/>
        <v>5.1345519536423391E-2</v>
      </c>
      <c r="AB314" s="18">
        <f t="shared" si="357"/>
        <v>1.7757559895830718E-2</v>
      </c>
      <c r="AC314" s="18">
        <f t="shared" si="358"/>
        <v>2.9882774230835957E-4</v>
      </c>
      <c r="AD314" s="18">
        <f t="shared" si="359"/>
        <v>8.8267851214124371E-4</v>
      </c>
      <c r="AE314" s="18">
        <f t="shared" si="360"/>
        <v>1.4902528276908645E-3</v>
      </c>
      <c r="AF314" s="18">
        <f t="shared" si="361"/>
        <v>1.2580194600258054E-3</v>
      </c>
      <c r="AG314" s="18">
        <f t="shared" si="362"/>
        <v>7.0798410059312589E-4</v>
      </c>
      <c r="AH314" s="18">
        <f t="shared" si="363"/>
        <v>3.133208025330815E-2</v>
      </c>
      <c r="AI314" s="18">
        <f t="shared" si="364"/>
        <v>2.1672048380556738E-2</v>
      </c>
      <c r="AJ314" s="18">
        <f t="shared" si="365"/>
        <v>7.4951563575099932E-3</v>
      </c>
      <c r="AK314" s="18">
        <f t="shared" si="366"/>
        <v>1.7281051868305007E-3</v>
      </c>
      <c r="AL314" s="18">
        <f t="shared" si="367"/>
        <v>1.3958830591083751E-5</v>
      </c>
      <c r="AM314" s="18">
        <f t="shared" si="368"/>
        <v>1.2210776472515333E-4</v>
      </c>
      <c r="AN314" s="18">
        <f t="shared" si="369"/>
        <v>2.0615823220079929E-4</v>
      </c>
      <c r="AO314" s="18">
        <f t="shared" si="370"/>
        <v>1.7403158922703514E-4</v>
      </c>
      <c r="AP314" s="18">
        <f t="shared" si="371"/>
        <v>9.7940931828802881E-5</v>
      </c>
      <c r="AQ314" s="18">
        <f t="shared" si="372"/>
        <v>4.1339159330638633E-5</v>
      </c>
      <c r="AR314" s="18">
        <f t="shared" si="373"/>
        <v>1.0579779739207686E-2</v>
      </c>
      <c r="AS314" s="18">
        <f t="shared" si="374"/>
        <v>7.3179149456421462E-3</v>
      </c>
      <c r="AT314" s="18">
        <f t="shared" si="375"/>
        <v>2.5308598322323467E-3</v>
      </c>
      <c r="AU314" s="18">
        <f t="shared" si="376"/>
        <v>5.8352245031412057E-4</v>
      </c>
      <c r="AV314" s="18">
        <f t="shared" si="377"/>
        <v>1.0090398301125736E-4</v>
      </c>
      <c r="AW314" s="18">
        <f t="shared" si="378"/>
        <v>4.5280860073205134E-7</v>
      </c>
      <c r="AX314" s="18">
        <f t="shared" si="379"/>
        <v>1.4076761811805506E-5</v>
      </c>
      <c r="AY314" s="18">
        <f t="shared" si="380"/>
        <v>2.3766222703082076E-5</v>
      </c>
      <c r="AZ314" s="18">
        <f t="shared" si="381"/>
        <v>2.0062616286467072E-5</v>
      </c>
      <c r="BA314" s="18">
        <f t="shared" si="382"/>
        <v>1.1290773949417308E-5</v>
      </c>
      <c r="BB314" s="18">
        <f t="shared" si="383"/>
        <v>4.7656387839667453E-6</v>
      </c>
      <c r="BC314" s="18">
        <f t="shared" si="384"/>
        <v>1.6091944180970961E-6</v>
      </c>
      <c r="BD314" s="18">
        <f t="shared" si="385"/>
        <v>2.9770270179217597E-3</v>
      </c>
      <c r="BE314" s="18">
        <f t="shared" si="386"/>
        <v>2.0591761875055473E-3</v>
      </c>
      <c r="BF314" s="18">
        <f t="shared" si="387"/>
        <v>7.1215453297261927E-4</v>
      </c>
      <c r="BG314" s="18">
        <f t="shared" si="388"/>
        <v>1.6419643347689766E-4</v>
      </c>
      <c r="BH314" s="18">
        <f t="shared" si="389"/>
        <v>2.839320770802056E-5</v>
      </c>
      <c r="BI314" s="18">
        <f t="shared" si="390"/>
        <v>3.9278526427395352E-6</v>
      </c>
      <c r="BJ314" s="19">
        <f t="shared" si="391"/>
        <v>0.14958619807167098</v>
      </c>
      <c r="BK314" s="19">
        <f t="shared" si="392"/>
        <v>0.23661149957919983</v>
      </c>
      <c r="BL314" s="19">
        <f t="shared" si="393"/>
        <v>0.53778063255239572</v>
      </c>
      <c r="BM314" s="19">
        <f t="shared" si="394"/>
        <v>0.42324941862148208</v>
      </c>
      <c r="BN314" s="19">
        <f t="shared" si="395"/>
        <v>0.57493771091094925</v>
      </c>
    </row>
    <row r="315" spans="1:66" x14ac:dyDescent="0.25">
      <c r="A315" t="s">
        <v>69</v>
      </c>
      <c r="B315" t="s">
        <v>261</v>
      </c>
      <c r="C315" t="s">
        <v>381</v>
      </c>
      <c r="D315" s="16">
        <v>44349</v>
      </c>
      <c r="E315" s="15">
        <f>VLOOKUP(A315,home!$A$2:$E$405,3,FALSE)</f>
        <v>1.3317073170731699</v>
      </c>
      <c r="F315" s="15">
        <f>VLOOKUP(B315,home!$B$2:$E$405,3,FALSE)</f>
        <v>0.98</v>
      </c>
      <c r="G315" s="15">
        <f>VLOOKUP(C315,away!$B$2:$E$405,4,FALSE)</f>
        <v>0.75</v>
      </c>
      <c r="H315" s="15">
        <f>VLOOKUP(A315,away!$A$2:$E$405,3,FALSE)</f>
        <v>1.3707317073170699</v>
      </c>
      <c r="I315" s="15">
        <f>VLOOKUP(C315,away!$B$2:$E$405,3,FALSE)</f>
        <v>1.08</v>
      </c>
      <c r="J315" s="15">
        <f>VLOOKUP(B315,home!$B$2:$E$405,4,FALSE)</f>
        <v>1.0900000000000001</v>
      </c>
      <c r="K315" s="17">
        <f t="shared" si="396"/>
        <v>0.97880487804877991</v>
      </c>
      <c r="L315" s="17">
        <f t="shared" si="397"/>
        <v>1.613625365853655</v>
      </c>
      <c r="M315" s="18">
        <f t="shared" si="342"/>
        <v>7.4837944448377547E-2</v>
      </c>
      <c r="N315" s="18">
        <f t="shared" si="343"/>
        <v>7.3251745089215545E-2</v>
      </c>
      <c r="O315" s="18">
        <f t="shared" si="344"/>
        <v>0.12076040549024872</v>
      </c>
      <c r="P315" s="18">
        <f t="shared" si="345"/>
        <v>0.11820087396900411</v>
      </c>
      <c r="Q315" s="18">
        <f t="shared" si="346"/>
        <v>3.5849582709454958E-2</v>
      </c>
      <c r="R315" s="18">
        <f t="shared" si="347"/>
        <v>9.7431026744919186E-2</v>
      </c>
      <c r="S315" s="18">
        <f t="shared" si="348"/>
        <v>4.6672335504463772E-2</v>
      </c>
      <c r="T315" s="18">
        <f t="shared" si="349"/>
        <v>5.7847796015245125E-2</v>
      </c>
      <c r="U315" s="18">
        <f t="shared" si="350"/>
        <v>9.5365964251228036E-2</v>
      </c>
      <c r="V315" s="18">
        <f t="shared" si="351"/>
        <v>8.1906027267989699E-3</v>
      </c>
      <c r="W315" s="18">
        <f t="shared" si="352"/>
        <v>1.1696582144009239E-2</v>
      </c>
      <c r="X315" s="18">
        <f t="shared" si="353"/>
        <v>1.8873901641364235E-2</v>
      </c>
      <c r="Y315" s="18">
        <f t="shared" si="354"/>
        <v>1.5227703220566137E-2</v>
      </c>
      <c r="Z315" s="18">
        <f t="shared" si="355"/>
        <v>5.2405725392255811E-2</v>
      </c>
      <c r="AA315" s="18">
        <f t="shared" si="356"/>
        <v>5.12949796516248E-2</v>
      </c>
      <c r="AB315" s="18">
        <f t="shared" si="357"/>
        <v>2.5103888151211628E-2</v>
      </c>
      <c r="AC315" s="18">
        <f t="shared" si="358"/>
        <v>8.0852735181378922E-4</v>
      </c>
      <c r="AD315" s="18">
        <f t="shared" si="359"/>
        <v>2.8621679147636243E-3</v>
      </c>
      <c r="AE315" s="18">
        <f t="shared" si="360"/>
        <v>4.6184667485950461E-3</v>
      </c>
      <c r="AF315" s="18">
        <f t="shared" si="361"/>
        <v>3.7262375484423118E-3</v>
      </c>
      <c r="AG315" s="18">
        <f t="shared" si="362"/>
        <v>2.0042504757876172E-3</v>
      </c>
      <c r="AH315" s="18">
        <f t="shared" si="363"/>
        <v>2.114080195222625E-2</v>
      </c>
      <c r="AI315" s="18">
        <f t="shared" si="364"/>
        <v>2.0692720076702222E-2</v>
      </c>
      <c r="AJ315" s="18">
        <f t="shared" si="365"/>
        <v>1.0127067675587027E-2</v>
      </c>
      <c r="AK315" s="18">
        <f t="shared" si="366"/>
        <v>3.3041410803982341E-3</v>
      </c>
      <c r="AL315" s="18">
        <f t="shared" si="367"/>
        <v>5.1080312435976409E-5</v>
      </c>
      <c r="AM315" s="18">
        <f t="shared" si="368"/>
        <v>5.603007833530683E-4</v>
      </c>
      <c r="AN315" s="18">
        <f t="shared" si="369"/>
        <v>9.0411555652618423E-4</v>
      </c>
      <c r="AO315" s="18">
        <f t="shared" si="370"/>
        <v>7.2945189783677259E-4</v>
      </c>
      <c r="AP315" s="18">
        <f t="shared" si="371"/>
        <v>3.9235402850650172E-4</v>
      </c>
      <c r="AQ315" s="18">
        <f t="shared" si="372"/>
        <v>1.5827810319823986E-4</v>
      </c>
      <c r="AR315" s="18">
        <f t="shared" si="373"/>
        <v>6.8226668569201405E-3</v>
      </c>
      <c r="AS315" s="18">
        <f t="shared" si="374"/>
        <v>6.6780596008551713E-3</v>
      </c>
      <c r="AT315" s="18">
        <f t="shared" si="375"/>
        <v>3.2682586566087643E-3</v>
      </c>
      <c r="AU315" s="18">
        <f t="shared" si="376"/>
        <v>1.066329171937937E-3</v>
      </c>
      <c r="AV315" s="18">
        <f t="shared" si="377"/>
        <v>2.6093204877464222E-4</v>
      </c>
      <c r="AW315" s="18">
        <f t="shared" si="378"/>
        <v>2.2410414103009583E-6</v>
      </c>
      <c r="AX315" s="18">
        <f t="shared" si="379"/>
        <v>9.1404189986755936E-5</v>
      </c>
      <c r="AY315" s="18">
        <f t="shared" si="380"/>
        <v>1.4749211950793603E-4</v>
      </c>
      <c r="AZ315" s="18">
        <f t="shared" si="381"/>
        <v>1.1899851265076217E-4</v>
      </c>
      <c r="BA315" s="18">
        <f t="shared" si="382"/>
        <v>6.4006339504042294E-5</v>
      </c>
      <c r="BB315" s="18">
        <f t="shared" si="383"/>
        <v>2.5820563249790884E-5</v>
      </c>
      <c r="BC315" s="18">
        <f t="shared" si="384"/>
        <v>8.3329431640982412E-6</v>
      </c>
      <c r="BD315" s="18">
        <f t="shared" si="385"/>
        <v>1.8348713838492298E-3</v>
      </c>
      <c r="BE315" s="18">
        <f t="shared" si="386"/>
        <v>1.7959810611037413E-3</v>
      </c>
      <c r="BF315" s="18">
        <f t="shared" si="387"/>
        <v>8.7895751174578277E-4</v>
      </c>
      <c r="BG315" s="18">
        <f t="shared" si="388"/>
        <v>2.8677596669813004E-4</v>
      </c>
      <c r="BH315" s="18">
        <f t="shared" si="389"/>
        <v>7.0174428777821025E-5</v>
      </c>
      <c r="BI315" s="18">
        <f t="shared" si="390"/>
        <v>1.3737414640403585E-5</v>
      </c>
      <c r="BJ315" s="19">
        <f t="shared" si="391"/>
        <v>0.229158988544928</v>
      </c>
      <c r="BK315" s="19">
        <f t="shared" si="392"/>
        <v>0.2489088564324021</v>
      </c>
      <c r="BL315" s="19">
        <f t="shared" si="393"/>
        <v>0.46819773917605773</v>
      </c>
      <c r="BM315" s="19">
        <f t="shared" si="394"/>
        <v>0.47819448001632608</v>
      </c>
      <c r="BN315" s="19">
        <f t="shared" si="395"/>
        <v>0.52033157845122013</v>
      </c>
    </row>
    <row r="316" spans="1:66" x14ac:dyDescent="0.25">
      <c r="A316" t="s">
        <v>80</v>
      </c>
      <c r="B316" t="s">
        <v>369</v>
      </c>
      <c r="C316" t="s">
        <v>95</v>
      </c>
      <c r="D316" s="16">
        <v>44349</v>
      </c>
      <c r="E316" s="15">
        <f>VLOOKUP(A316,home!$A$2:$E$405,3,FALSE)</f>
        <v>1.1858974358974399</v>
      </c>
      <c r="F316" s="15">
        <f>VLOOKUP(B316,home!$B$2:$E$405,3,FALSE)</f>
        <v>0.98</v>
      </c>
      <c r="G316" s="15">
        <f>VLOOKUP(C316,away!$B$2:$E$405,4,FALSE)</f>
        <v>0.57999999999999996</v>
      </c>
      <c r="H316" s="15">
        <f>VLOOKUP(A316,away!$A$2:$E$405,3,FALSE)</f>
        <v>1.0128205128205101</v>
      </c>
      <c r="I316" s="15">
        <f>VLOOKUP(C316,away!$B$2:$E$405,3,FALSE)</f>
        <v>0.45</v>
      </c>
      <c r="J316" s="15">
        <f>VLOOKUP(B316,home!$B$2:$E$405,4,FALSE)</f>
        <v>1.07</v>
      </c>
      <c r="K316" s="17">
        <f t="shared" si="396"/>
        <v>0.67406410256410476</v>
      </c>
      <c r="L316" s="17">
        <f t="shared" si="397"/>
        <v>0.48767307692307565</v>
      </c>
      <c r="M316" s="18">
        <f t="shared" si="342"/>
        <v>0.31294207186400846</v>
      </c>
      <c r="N316" s="18">
        <f t="shared" si="343"/>
        <v>0.21094301682556443</v>
      </c>
      <c r="O316" s="18">
        <f t="shared" si="344"/>
        <v>0.15261342308460327</v>
      </c>
      <c r="P316" s="18">
        <f t="shared" si="345"/>
        <v>0.10287123007075914</v>
      </c>
      <c r="Q316" s="18">
        <f t="shared" si="346"/>
        <v>7.1094557664344471E-2</v>
      </c>
      <c r="R316" s="18">
        <f t="shared" si="347"/>
        <v>3.7212728807715804E-2</v>
      </c>
      <c r="S316" s="18">
        <f t="shared" si="348"/>
        <v>8.4540326531021403E-3</v>
      </c>
      <c r="T316" s="18">
        <f t="shared" si="349"/>
        <v>3.46709016886559E-2</v>
      </c>
      <c r="U316" s="18">
        <f t="shared" si="350"/>
        <v>2.5083764647734364E-2</v>
      </c>
      <c r="V316" s="18">
        <f t="shared" si="351"/>
        <v>3.0878158408140927E-4</v>
      </c>
      <c r="W316" s="18">
        <f t="shared" si="352"/>
        <v>1.5974096403069453E-2</v>
      </c>
      <c r="X316" s="18">
        <f t="shared" si="353"/>
        <v>7.7901367439507157E-3</v>
      </c>
      <c r="Y316" s="18">
        <f t="shared" si="354"/>
        <v>1.8995199777869774E-3</v>
      </c>
      <c r="Z316" s="18">
        <f t="shared" si="355"/>
        <v>6.0492153194542488E-3</v>
      </c>
      <c r="AA316" s="18">
        <f t="shared" si="356"/>
        <v>4.0775588955249626E-3</v>
      </c>
      <c r="AB316" s="18">
        <f t="shared" si="357"/>
        <v>1.3742680387821581E-3</v>
      </c>
      <c r="AC316" s="18">
        <f t="shared" si="358"/>
        <v>6.3439738999554625E-6</v>
      </c>
      <c r="AD316" s="18">
        <f t="shared" si="359"/>
        <v>2.6918912390518756E-3</v>
      </c>
      <c r="AE316" s="18">
        <f t="shared" si="360"/>
        <v>1.3127628832906989E-3</v>
      </c>
      <c r="AF316" s="18">
        <f t="shared" si="361"/>
        <v>3.2009955728239174E-4</v>
      </c>
      <c r="AG316" s="18">
        <f t="shared" si="362"/>
        <v>5.203464534053944E-5</v>
      </c>
      <c r="AH316" s="18">
        <f t="shared" si="363"/>
        <v>7.3750986195211484E-4</v>
      </c>
      <c r="AI316" s="18">
        <f t="shared" si="364"/>
        <v>4.9712892322892918E-4</v>
      </c>
      <c r="AJ316" s="18">
        <f t="shared" si="365"/>
        <v>1.6754838074748392E-4</v>
      </c>
      <c r="AK316" s="18">
        <f t="shared" si="366"/>
        <v>3.764611630154056E-5</v>
      </c>
      <c r="AL316" s="18">
        <f t="shared" si="367"/>
        <v>8.3416383708075879E-8</v>
      </c>
      <c r="AM316" s="18">
        <f t="shared" si="368"/>
        <v>3.6290145045033578E-4</v>
      </c>
      <c r="AN316" s="18">
        <f t="shared" si="369"/>
        <v>1.7697726696096235E-4</v>
      </c>
      <c r="AO316" s="18">
        <f t="shared" si="370"/>
        <v>4.3153524162144534E-5</v>
      </c>
      <c r="AP316" s="18">
        <f t="shared" si="371"/>
        <v>7.0149373027424409E-6</v>
      </c>
      <c r="AQ316" s="18">
        <f t="shared" si="372"/>
        <v>8.5524901471271672E-7</v>
      </c>
      <c r="AR316" s="18">
        <f t="shared" si="373"/>
        <v>7.1932740727860127E-5</v>
      </c>
      <c r="AS316" s="18">
        <f t="shared" si="374"/>
        <v>4.8487278323701473E-5</v>
      </c>
      <c r="AT316" s="18">
        <f t="shared" si="375"/>
        <v>1.6341766874520901E-5</v>
      </c>
      <c r="AU316" s="18">
        <f t="shared" si="376"/>
        <v>3.6717994741952493E-6</v>
      </c>
      <c r="AV316" s="18">
        <f t="shared" si="377"/>
        <v>6.1875705434219302E-7</v>
      </c>
      <c r="AW316" s="18">
        <f t="shared" si="378"/>
        <v>7.6169102239837067E-10</v>
      </c>
      <c r="AX316" s="18">
        <f t="shared" si="379"/>
        <v>4.0769806752836243E-5</v>
      </c>
      <c r="AY316" s="18">
        <f t="shared" si="380"/>
        <v>1.988233710471484E-5</v>
      </c>
      <c r="AZ316" s="18">
        <f t="shared" si="381"/>
        <v>4.8480402561390603E-6</v>
      </c>
      <c r="BA316" s="18">
        <f t="shared" si="382"/>
        <v>7.8808623625275724E-7</v>
      </c>
      <c r="BB316" s="18">
        <f t="shared" si="383"/>
        <v>9.6082109928527004E-8</v>
      </c>
      <c r="BC316" s="18">
        <f t="shared" si="384"/>
        <v>9.3713316372211934E-9</v>
      </c>
      <c r="BD316" s="18">
        <f t="shared" si="385"/>
        <v>5.8466101670442323E-6</v>
      </c>
      <c r="BE316" s="18">
        <f t="shared" si="386"/>
        <v>3.940990035290841E-6</v>
      </c>
      <c r="BF316" s="18">
        <f t="shared" si="387"/>
        <v>1.3282399556762002E-6</v>
      </c>
      <c r="BG316" s="18">
        <f t="shared" si="388"/>
        <v>2.9843962457088811E-7</v>
      </c>
      <c r="BH316" s="18">
        <f t="shared" si="389"/>
        <v>5.0291859426486002E-8</v>
      </c>
      <c r="BI316" s="18">
        <f t="shared" si="390"/>
        <v>6.7799874181188812E-9</v>
      </c>
      <c r="BJ316" s="19">
        <f t="shared" si="391"/>
        <v>0.3474063137800199</v>
      </c>
      <c r="BK316" s="19">
        <f t="shared" si="392"/>
        <v>0.42460242589933955</v>
      </c>
      <c r="BL316" s="19">
        <f t="shared" si="393"/>
        <v>0.22195410045067468</v>
      </c>
      <c r="BM316" s="19">
        <f t="shared" si="394"/>
        <v>0.11231514555707908</v>
      </c>
      <c r="BN316" s="19">
        <f t="shared" si="395"/>
        <v>0.88767702831699558</v>
      </c>
    </row>
    <row r="317" spans="1:66" x14ac:dyDescent="0.25">
      <c r="A317" t="s">
        <v>80</v>
      </c>
      <c r="B317" t="s">
        <v>97</v>
      </c>
      <c r="C317" t="s">
        <v>91</v>
      </c>
      <c r="D317" s="16">
        <v>44349</v>
      </c>
      <c r="E317" s="15">
        <f>VLOOKUP(A317,home!$A$2:$E$405,3,FALSE)</f>
        <v>1.1858974358974399</v>
      </c>
      <c r="F317" s="15">
        <f>VLOOKUP(B317,home!$B$2:$E$405,3,FALSE)</f>
        <v>1.04</v>
      </c>
      <c r="G317" s="15">
        <f>VLOOKUP(C317,away!$B$2:$E$405,4,FALSE)</f>
        <v>0.7</v>
      </c>
      <c r="H317" s="15">
        <f>VLOOKUP(A317,away!$A$2:$E$405,3,FALSE)</f>
        <v>1.0128205128205101</v>
      </c>
      <c r="I317" s="15">
        <f>VLOOKUP(C317,away!$B$2:$E$405,3,FALSE)</f>
        <v>0.7</v>
      </c>
      <c r="J317" s="15">
        <f>VLOOKUP(B317,home!$B$2:$E$405,4,FALSE)</f>
        <v>1.1399999999999999</v>
      </c>
      <c r="K317" s="17">
        <f t="shared" si="396"/>
        <v>0.86333333333333628</v>
      </c>
      <c r="L317" s="17">
        <f t="shared" si="397"/>
        <v>0.80823076923076698</v>
      </c>
      <c r="M317" s="18">
        <f t="shared" si="342"/>
        <v>0.18795285806608522</v>
      </c>
      <c r="N317" s="18">
        <f t="shared" si="343"/>
        <v>0.16226596746372077</v>
      </c>
      <c r="O317" s="18">
        <f t="shared" si="344"/>
        <v>0.15190928305387322</v>
      </c>
      <c r="P317" s="18">
        <f t="shared" si="345"/>
        <v>0.13114834770317763</v>
      </c>
      <c r="Q317" s="18">
        <f t="shared" si="346"/>
        <v>7.0044809288506357E-2</v>
      </c>
      <c r="R317" s="18">
        <f t="shared" si="347"/>
        <v>6.1388878347963131E-2</v>
      </c>
      <c r="S317" s="18">
        <f t="shared" si="348"/>
        <v>2.2877929713665233E-2</v>
      </c>
      <c r="T317" s="18">
        <f t="shared" si="349"/>
        <v>5.6612370091871866E-2</v>
      </c>
      <c r="U317" s="18">
        <f t="shared" si="350"/>
        <v>5.2999064973741676E-2</v>
      </c>
      <c r="V317" s="18">
        <f t="shared" si="351"/>
        <v>1.7737324086291605E-3</v>
      </c>
      <c r="W317" s="18">
        <f t="shared" si="352"/>
        <v>2.0157339561914685E-2</v>
      </c>
      <c r="X317" s="18">
        <f t="shared" si="353"/>
        <v>1.6291782059772074E-2</v>
      </c>
      <c r="Y317" s="18">
        <f t="shared" si="354"/>
        <v>6.5837597731547969E-3</v>
      </c>
      <c r="Z317" s="18">
        <f t="shared" si="355"/>
        <v>1.6538793456462742E-2</v>
      </c>
      <c r="AA317" s="18">
        <f t="shared" si="356"/>
        <v>1.4278491684079546E-2</v>
      </c>
      <c r="AB317" s="18">
        <f t="shared" si="357"/>
        <v>6.1635489102943577E-3</v>
      </c>
      <c r="AC317" s="18">
        <f t="shared" si="358"/>
        <v>7.7353863175061663E-5</v>
      </c>
      <c r="AD317" s="18">
        <f t="shared" si="359"/>
        <v>4.3506257887799323E-3</v>
      </c>
      <c r="AE317" s="18">
        <f t="shared" si="360"/>
        <v>3.5163096279008169E-3</v>
      </c>
      <c r="AF317" s="18">
        <f t="shared" si="361"/>
        <v>1.4209948177059146E-3</v>
      </c>
      <c r="AG317" s="18">
        <f t="shared" si="362"/>
        <v>3.8283057819579497E-4</v>
      </c>
      <c r="AH317" s="18">
        <f t="shared" si="363"/>
        <v>3.3417904393664138E-3</v>
      </c>
      <c r="AI317" s="18">
        <f t="shared" si="364"/>
        <v>2.8850790793196798E-3</v>
      </c>
      <c r="AJ317" s="18">
        <f t="shared" si="365"/>
        <v>1.2453924692396659E-3</v>
      </c>
      <c r="AK317" s="18">
        <f t="shared" si="366"/>
        <v>3.5839627725897183E-4</v>
      </c>
      <c r="AL317" s="18">
        <f t="shared" si="367"/>
        <v>2.1590161380360704E-6</v>
      </c>
      <c r="AM317" s="18">
        <f t="shared" si="368"/>
        <v>7.5120805286267133E-4</v>
      </c>
      <c r="AN317" s="18">
        <f t="shared" si="369"/>
        <v>6.0714946241754346E-4</v>
      </c>
      <c r="AO317" s="18">
        <f t="shared" si="370"/>
        <v>2.453584385238889E-4</v>
      </c>
      <c r="AP317" s="18">
        <f t="shared" si="371"/>
        <v>6.610207983514087E-5</v>
      </c>
      <c r="AQ317" s="18">
        <f t="shared" si="372"/>
        <v>1.3356433708227366E-5</v>
      </c>
      <c r="AR317" s="18">
        <f t="shared" si="373"/>
        <v>5.4018757148342799E-4</v>
      </c>
      <c r="AS317" s="18">
        <f t="shared" si="374"/>
        <v>4.6636193671402768E-4</v>
      </c>
      <c r="AT317" s="18">
        <f t="shared" si="375"/>
        <v>2.0131290268155595E-4</v>
      </c>
      <c r="AU317" s="18">
        <f t="shared" si="376"/>
        <v>5.7933379771692422E-5</v>
      </c>
      <c r="AV317" s="18">
        <f t="shared" si="377"/>
        <v>1.2503954467390319E-5</v>
      </c>
      <c r="AW317" s="18">
        <f t="shared" si="378"/>
        <v>4.1847284071562335E-8</v>
      </c>
      <c r="AX317" s="18">
        <f t="shared" si="379"/>
        <v>1.080904920507958E-4</v>
      </c>
      <c r="AY317" s="18">
        <f t="shared" si="380"/>
        <v>8.7362061536746789E-5</v>
      </c>
      <c r="AZ317" s="18">
        <f t="shared" si="381"/>
        <v>3.5304353098715231E-5</v>
      </c>
      <c r="BA317" s="18">
        <f t="shared" si="382"/>
        <v>9.5113548207230749E-6</v>
      </c>
      <c r="BB317" s="18">
        <f t="shared" si="383"/>
        <v>1.9218424057949433E-6</v>
      </c>
      <c r="BC317" s="18">
        <f t="shared" si="384"/>
        <v>3.1065843319519105E-7</v>
      </c>
      <c r="BD317" s="18">
        <f t="shared" si="385"/>
        <v>7.2766036071491796E-5</v>
      </c>
      <c r="BE317" s="18">
        <f t="shared" si="386"/>
        <v>6.2821344475054778E-5</v>
      </c>
      <c r="BF317" s="18">
        <f t="shared" si="387"/>
        <v>2.7117880365065405E-5</v>
      </c>
      <c r="BG317" s="18">
        <f t="shared" si="388"/>
        <v>7.8039233495021836E-6</v>
      </c>
      <c r="BH317" s="18">
        <f t="shared" si="389"/>
        <v>1.6843467896008931E-6</v>
      </c>
      <c r="BI317" s="18">
        <f t="shared" si="390"/>
        <v>2.9083054567108873E-7</v>
      </c>
      <c r="BJ317" s="19">
        <f t="shared" si="391"/>
        <v>0.34355246428121639</v>
      </c>
      <c r="BK317" s="19">
        <f t="shared" si="392"/>
        <v>0.34391974283240712</v>
      </c>
      <c r="BL317" s="19">
        <f t="shared" si="393"/>
        <v>0.29602070934185098</v>
      </c>
      <c r="BM317" s="19">
        <f t="shared" si="394"/>
        <v>0.23523424577435842</v>
      </c>
      <c r="BN317" s="19">
        <f t="shared" si="395"/>
        <v>0.76471014392332626</v>
      </c>
    </row>
    <row r="318" spans="1:66" x14ac:dyDescent="0.25">
      <c r="A318" t="s">
        <v>80</v>
      </c>
      <c r="B318" t="s">
        <v>85</v>
      </c>
      <c r="C318" t="s">
        <v>82</v>
      </c>
      <c r="D318" s="16">
        <v>44349</v>
      </c>
      <c r="E318" s="15">
        <f>VLOOKUP(A318,home!$A$2:$E$405,3,FALSE)</f>
        <v>1.1858974358974399</v>
      </c>
      <c r="F318" s="15">
        <f>VLOOKUP(B318,home!$B$2:$E$405,3,FALSE)</f>
        <v>1.48</v>
      </c>
      <c r="G318" s="15">
        <f>VLOOKUP(C318,away!$B$2:$E$405,4,FALSE)</f>
        <v>0.56000000000000005</v>
      </c>
      <c r="H318" s="15">
        <f>VLOOKUP(A318,away!$A$2:$E$405,3,FALSE)</f>
        <v>1.0128205128205101</v>
      </c>
      <c r="I318" s="15">
        <f>VLOOKUP(C318,away!$B$2:$E$405,3,FALSE)</f>
        <v>0.7</v>
      </c>
      <c r="J318" s="15">
        <f>VLOOKUP(B318,home!$B$2:$E$405,4,FALSE)</f>
        <v>0.82</v>
      </c>
      <c r="K318" s="17">
        <f t="shared" si="396"/>
        <v>0.98287179487179832</v>
      </c>
      <c r="L318" s="17">
        <f t="shared" si="397"/>
        <v>0.58135897435897277</v>
      </c>
      <c r="M318" s="18">
        <f t="shared" si="342"/>
        <v>0.20924891198271636</v>
      </c>
      <c r="N318" s="18">
        <f t="shared" si="343"/>
        <v>0.20566485369542337</v>
      </c>
      <c r="O318" s="18">
        <f t="shared" si="344"/>
        <v>0.12164873285600296</v>
      </c>
      <c r="P318" s="18">
        <f t="shared" si="345"/>
        <v>0.11956510840605952</v>
      </c>
      <c r="Q318" s="18">
        <f t="shared" si="346"/>
        <v>0.10107109194683327</v>
      </c>
      <c r="R318" s="18">
        <f t="shared" si="347"/>
        <v>3.5360791282617272E-2</v>
      </c>
      <c r="S318" s="18">
        <f t="shared" si="348"/>
        <v>1.7079915748060823E-2</v>
      </c>
      <c r="T318" s="18">
        <f t="shared" si="349"/>
        <v>5.8758586351552428E-2</v>
      </c>
      <c r="U318" s="18">
        <f t="shared" si="350"/>
        <v>3.4755124396033073E-2</v>
      </c>
      <c r="V318" s="18">
        <f t="shared" si="351"/>
        <v>1.0843874134997948E-3</v>
      </c>
      <c r="W318" s="18">
        <f t="shared" si="352"/>
        <v>3.3113308517145529E-2</v>
      </c>
      <c r="X318" s="18">
        <f t="shared" si="353"/>
        <v>1.9250719077159965E-2</v>
      </c>
      <c r="Y318" s="18">
        <f t="shared" si="354"/>
        <v>5.5957891491852122E-3</v>
      </c>
      <c r="Z318" s="18">
        <f t="shared" si="355"/>
        <v>6.8524377841946947E-3</v>
      </c>
      <c r="AA318" s="18">
        <f t="shared" si="356"/>
        <v>6.7350678241987674E-3</v>
      </c>
      <c r="AB318" s="18">
        <f t="shared" si="357"/>
        <v>3.3098541004767698E-3</v>
      </c>
      <c r="AC318" s="18">
        <f t="shared" si="358"/>
        <v>3.8726276226701094E-5</v>
      </c>
      <c r="AD318" s="18">
        <f t="shared" si="359"/>
        <v>8.1365342440976075E-3</v>
      </c>
      <c r="AE318" s="18">
        <f t="shared" si="360"/>
        <v>4.7302472029852457E-3</v>
      </c>
      <c r="AF318" s="18">
        <f t="shared" si="361"/>
        <v>1.3749858311959506E-3</v>
      </c>
      <c r="AG318" s="18">
        <f t="shared" si="362"/>
        <v>2.6645345086073258E-4</v>
      </c>
      <c r="AH318" s="18">
        <f t="shared" si="363"/>
        <v>9.9593155051952453E-4</v>
      </c>
      <c r="AI318" s="18">
        <f t="shared" si="364"/>
        <v>9.7887303062857791E-4</v>
      </c>
      <c r="AJ318" s="18">
        <f t="shared" si="365"/>
        <v>4.8105334628275361E-4</v>
      </c>
      <c r="AK318" s="18">
        <f t="shared" si="366"/>
        <v>1.5760458863000495E-4</v>
      </c>
      <c r="AL318" s="18">
        <f t="shared" si="367"/>
        <v>8.8512984298642E-7</v>
      </c>
      <c r="AM318" s="18">
        <f t="shared" si="368"/>
        <v>1.5994340033064138E-3</v>
      </c>
      <c r="AN318" s="18">
        <f t="shared" si="369"/>
        <v>9.2984531171708259E-4</v>
      </c>
      <c r="AO318" s="18">
        <f t="shared" si="370"/>
        <v>2.7028695836617121E-4</v>
      </c>
      <c r="AP318" s="18">
        <f t="shared" si="371"/>
        <v>5.2377916299454562E-5</v>
      </c>
      <c r="AQ318" s="18">
        <f t="shared" si="372"/>
        <v>7.6125929247277528E-6</v>
      </c>
      <c r="AR318" s="18">
        <f t="shared" si="373"/>
        <v>1.1579874894835447E-4</v>
      </c>
      <c r="AS318" s="18">
        <f t="shared" si="374"/>
        <v>1.1381532422277791E-4</v>
      </c>
      <c r="AT318" s="18">
        <f t="shared" si="375"/>
        <v>5.5932936001378691E-5</v>
      </c>
      <c r="AU318" s="18">
        <f t="shared" si="376"/>
        <v>1.8324968400041502E-5</v>
      </c>
      <c r="AV318" s="18">
        <f t="shared" si="377"/>
        <v>4.5027736455794446E-6</v>
      </c>
      <c r="AW318" s="18">
        <f t="shared" si="378"/>
        <v>1.4049010475307771E-8</v>
      </c>
      <c r="AX318" s="18">
        <f t="shared" si="379"/>
        <v>2.6200642826812665E-4</v>
      </c>
      <c r="AY318" s="18">
        <f t="shared" si="380"/>
        <v>1.523197884134159E-4</v>
      </c>
      <c r="AZ318" s="18">
        <f t="shared" si="381"/>
        <v>4.4276237983299599E-5</v>
      </c>
      <c r="BA318" s="18">
        <f t="shared" si="382"/>
        <v>8.5801294341482842E-6</v>
      </c>
      <c r="BB318" s="18">
        <f t="shared" si="383"/>
        <v>1.2470338119259193E-6</v>
      </c>
      <c r="BC318" s="18">
        <f t="shared" si="384"/>
        <v>1.4499485957844256E-7</v>
      </c>
      <c r="BD318" s="18">
        <f t="shared" si="385"/>
        <v>1.1220106986777921E-5</v>
      </c>
      <c r="BE318" s="18">
        <f t="shared" si="386"/>
        <v>1.1027926692748018E-5</v>
      </c>
      <c r="BF318" s="18">
        <f t="shared" si="387"/>
        <v>5.4195190511079291E-6</v>
      </c>
      <c r="BG318" s="18">
        <f t="shared" si="388"/>
        <v>1.7755641390347853E-6</v>
      </c>
      <c r="BH318" s="18">
        <f t="shared" si="389"/>
        <v>4.3628797806077966E-7</v>
      </c>
      <c r="BI318" s="18">
        <f t="shared" si="390"/>
        <v>8.5763029615517281E-8</v>
      </c>
      <c r="BJ318" s="19">
        <f t="shared" si="391"/>
        <v>0.44129070086182381</v>
      </c>
      <c r="BK318" s="19">
        <f t="shared" si="392"/>
        <v>0.34717025474481961</v>
      </c>
      <c r="BL318" s="19">
        <f t="shared" si="393"/>
        <v>0.20476137289448518</v>
      </c>
      <c r="BM318" s="19">
        <f t="shared" si="394"/>
        <v>0.20736297037626747</v>
      </c>
      <c r="BN318" s="19">
        <f t="shared" si="395"/>
        <v>0.79255949016965277</v>
      </c>
    </row>
    <row r="319" spans="1:66" x14ac:dyDescent="0.25">
      <c r="A319" t="s">
        <v>80</v>
      </c>
      <c r="B319" t="s">
        <v>87</v>
      </c>
      <c r="C319" t="s">
        <v>89</v>
      </c>
      <c r="D319" s="16">
        <v>44349</v>
      </c>
      <c r="E319" s="15">
        <f>VLOOKUP(A319,home!$A$2:$E$405,3,FALSE)</f>
        <v>1.1858974358974399</v>
      </c>
      <c r="F319" s="15">
        <f>VLOOKUP(B319,home!$B$2:$E$405,3,FALSE)</f>
        <v>0.91</v>
      </c>
      <c r="G319" s="15">
        <f>VLOOKUP(C319,away!$B$2:$E$405,4,FALSE)</f>
        <v>0.91</v>
      </c>
      <c r="H319" s="15">
        <f>VLOOKUP(A319,away!$A$2:$E$405,3,FALSE)</f>
        <v>1.0128205128205101</v>
      </c>
      <c r="I319" s="15">
        <f>VLOOKUP(C319,away!$B$2:$E$405,3,FALSE)</f>
        <v>0.91</v>
      </c>
      <c r="J319" s="15">
        <f>VLOOKUP(B319,home!$B$2:$E$405,4,FALSE)</f>
        <v>0.84</v>
      </c>
      <c r="K319" s="17">
        <f t="shared" si="396"/>
        <v>0.98204166666667003</v>
      </c>
      <c r="L319" s="17">
        <f t="shared" si="397"/>
        <v>0.77419999999999789</v>
      </c>
      <c r="M319" s="18">
        <f t="shared" si="342"/>
        <v>0.17269268236605737</v>
      </c>
      <c r="N319" s="18">
        <f t="shared" si="343"/>
        <v>0.16959140961190086</v>
      </c>
      <c r="O319" s="18">
        <f t="shared" si="344"/>
        <v>0.13369867468780125</v>
      </c>
      <c r="P319" s="18">
        <f t="shared" si="345"/>
        <v>0.13129766932153328</v>
      </c>
      <c r="Q319" s="18">
        <f t="shared" si="346"/>
        <v>8.3272915273810491E-2</v>
      </c>
      <c r="R319" s="18">
        <f t="shared" si="347"/>
        <v>5.1754756971647713E-2</v>
      </c>
      <c r="S319" s="18">
        <f t="shared" si="348"/>
        <v>2.49562948080292E-2</v>
      </c>
      <c r="T319" s="18">
        <f t="shared" si="349"/>
        <v>6.4469891004983904E-2</v>
      </c>
      <c r="U319" s="18">
        <f t="shared" si="350"/>
        <v>5.0825327794365389E-2</v>
      </c>
      <c r="V319" s="18">
        <f t="shared" si="351"/>
        <v>2.1082430607695705E-3</v>
      </c>
      <c r="W319" s="18">
        <f t="shared" si="352"/>
        <v>2.7259157501228426E-2</v>
      </c>
      <c r="X319" s="18">
        <f t="shared" si="353"/>
        <v>2.1104039737450987E-2</v>
      </c>
      <c r="Y319" s="18">
        <f t="shared" si="354"/>
        <v>8.1693737823672549E-3</v>
      </c>
      <c r="Z319" s="18">
        <f t="shared" si="355"/>
        <v>1.3356177615816518E-2</v>
      </c>
      <c r="AA319" s="18">
        <f t="shared" si="356"/>
        <v>1.3116322926132526E-2</v>
      </c>
      <c r="AB319" s="18">
        <f t="shared" si="357"/>
        <v>6.4403878134587185E-3</v>
      </c>
      <c r="AC319" s="18">
        <f t="shared" si="358"/>
        <v>1.0018063462859651E-4</v>
      </c>
      <c r="AD319" s="18">
        <f t="shared" si="359"/>
        <v>6.6924071161089047E-3</v>
      </c>
      <c r="AE319" s="18">
        <f t="shared" si="360"/>
        <v>5.1812615892914997E-3</v>
      </c>
      <c r="AF319" s="18">
        <f t="shared" si="361"/>
        <v>2.005666361214734E-3</v>
      </c>
      <c r="AG319" s="18">
        <f t="shared" si="362"/>
        <v>5.175956322841476E-4</v>
      </c>
      <c r="AH319" s="18">
        <f t="shared" si="363"/>
        <v>2.5850881775412804E-3</v>
      </c>
      <c r="AI319" s="18">
        <f t="shared" si="364"/>
        <v>2.5386643023529438E-3</v>
      </c>
      <c r="AJ319" s="18">
        <f t="shared" si="365"/>
        <v>1.2465370612949316E-3</v>
      </c>
      <c r="AK319" s="18">
        <f t="shared" si="366"/>
        <v>4.0805044441194932E-4</v>
      </c>
      <c r="AL319" s="18">
        <f t="shared" si="367"/>
        <v>3.0466800695133854E-6</v>
      </c>
      <c r="AM319" s="18">
        <f t="shared" si="368"/>
        <v>1.3144445276630948E-3</v>
      </c>
      <c r="AN319" s="18">
        <f t="shared" si="369"/>
        <v>1.0176429533167652E-3</v>
      </c>
      <c r="AO319" s="18">
        <f t="shared" si="370"/>
        <v>3.9392958722891871E-4</v>
      </c>
      <c r="AP319" s="18">
        <f t="shared" si="371"/>
        <v>1.0166009547754269E-4</v>
      </c>
      <c r="AQ319" s="18">
        <f t="shared" si="372"/>
        <v>1.9676311479678333E-5</v>
      </c>
      <c r="AR319" s="18">
        <f t="shared" si="373"/>
        <v>4.0027505341049078E-4</v>
      </c>
      <c r="AS319" s="18">
        <f t="shared" si="374"/>
        <v>3.9308678057632879E-4</v>
      </c>
      <c r="AT319" s="18">
        <f t="shared" si="375"/>
        <v>1.9301379857090671E-4</v>
      </c>
      <c r="AU319" s="18">
        <f t="shared" si="376"/>
        <v>6.3182530812746059E-5</v>
      </c>
      <c r="AV319" s="18">
        <f t="shared" si="377"/>
        <v>1.5511969465891843E-5</v>
      </c>
      <c r="AW319" s="18">
        <f t="shared" si="378"/>
        <v>6.4343907662827624E-8</v>
      </c>
      <c r="AX319" s="18">
        <f t="shared" si="379"/>
        <v>2.1513988244785815E-4</v>
      </c>
      <c r="AY319" s="18">
        <f t="shared" si="380"/>
        <v>1.6656129699113131E-4</v>
      </c>
      <c r="AZ319" s="18">
        <f t="shared" si="381"/>
        <v>6.4475878065266759E-5</v>
      </c>
      <c r="BA319" s="18">
        <f t="shared" si="382"/>
        <v>1.6639074932709795E-5</v>
      </c>
      <c r="BB319" s="18">
        <f t="shared" si="383"/>
        <v>3.2204929532259724E-6</v>
      </c>
      <c r="BC319" s="18">
        <f t="shared" si="384"/>
        <v>4.9866112887750825E-7</v>
      </c>
      <c r="BD319" s="18">
        <f t="shared" si="385"/>
        <v>5.1648824391733498E-5</v>
      </c>
      <c r="BE319" s="18">
        <f t="shared" si="386"/>
        <v>5.0721297587032135E-5</v>
      </c>
      <c r="BF319" s="18">
        <f t="shared" si="387"/>
        <v>2.4905213808932588E-5</v>
      </c>
      <c r="BG319" s="18">
        <f t="shared" si="388"/>
        <v>8.1526525592046426E-6</v>
      </c>
      <c r="BH319" s="18">
        <f t="shared" si="389"/>
        <v>2.0015611267489049E-6</v>
      </c>
      <c r="BI319" s="18">
        <f t="shared" si="390"/>
        <v>3.9312328496954262E-7</v>
      </c>
      <c r="BJ319" s="19">
        <f t="shared" si="391"/>
        <v>0.39157760637232625</v>
      </c>
      <c r="BK319" s="19">
        <f t="shared" si="392"/>
        <v>0.33132467816807859</v>
      </c>
      <c r="BL319" s="19">
        <f t="shared" si="393"/>
        <v>0.26381670298460158</v>
      </c>
      <c r="BM319" s="19">
        <f t="shared" si="394"/>
        <v>0.25760055995498848</v>
      </c>
      <c r="BN319" s="19">
        <f t="shared" si="395"/>
        <v>0.74230810823275095</v>
      </c>
    </row>
    <row r="320" spans="1:66" x14ac:dyDescent="0.25">
      <c r="A320" t="s">
        <v>80</v>
      </c>
      <c r="B320" t="s">
        <v>86</v>
      </c>
      <c r="C320" t="s">
        <v>96</v>
      </c>
      <c r="D320" s="16">
        <v>44349</v>
      </c>
      <c r="E320" s="15">
        <f>VLOOKUP(A320,home!$A$2:$E$405,3,FALSE)</f>
        <v>1.1858974358974399</v>
      </c>
      <c r="F320" s="15">
        <f>VLOOKUP(B320,home!$B$2:$E$405,3,FALSE)</f>
        <v>1.05</v>
      </c>
      <c r="G320" s="15">
        <f>VLOOKUP(C320,away!$B$2:$E$405,4,FALSE)</f>
        <v>1.62</v>
      </c>
      <c r="H320" s="15">
        <f>VLOOKUP(A320,away!$A$2:$E$405,3,FALSE)</f>
        <v>1.0128205128205101</v>
      </c>
      <c r="I320" s="15">
        <f>VLOOKUP(C320,away!$B$2:$E$405,3,FALSE)</f>
        <v>0.78</v>
      </c>
      <c r="J320" s="15">
        <f>VLOOKUP(B320,home!$B$2:$E$405,4,FALSE)</f>
        <v>1.07</v>
      </c>
      <c r="K320" s="17">
        <f t="shared" si="396"/>
        <v>2.0172115384615457</v>
      </c>
      <c r="L320" s="17">
        <f t="shared" si="397"/>
        <v>0.84529999999999783</v>
      </c>
      <c r="M320" s="18">
        <f t="shared" si="342"/>
        <v>5.7125108040970263E-2</v>
      </c>
      <c r="N320" s="18">
        <f t="shared" si="343"/>
        <v>0.11523342707610762</v>
      </c>
      <c r="O320" s="18">
        <f t="shared" si="344"/>
        <v>4.8287853827032039E-2</v>
      </c>
      <c r="P320" s="18">
        <f t="shared" si="345"/>
        <v>9.7406815907433525E-2</v>
      </c>
      <c r="Q320" s="18">
        <f t="shared" si="346"/>
        <v>0.1162250993571957</v>
      </c>
      <c r="R320" s="18">
        <f t="shared" si="347"/>
        <v>2.0408861419995039E-2</v>
      </c>
      <c r="S320" s="18">
        <f t="shared" si="348"/>
        <v>4.1523281577077138E-2</v>
      </c>
      <c r="T320" s="18">
        <f t="shared" si="349"/>
        <v>9.8245076486637287E-2</v>
      </c>
      <c r="U320" s="18">
        <f t="shared" si="350"/>
        <v>4.1168990743276672E-2</v>
      </c>
      <c r="V320" s="18">
        <f t="shared" si="351"/>
        <v>7.8670420516122972E-3</v>
      </c>
      <c r="W320" s="18">
        <f t="shared" si="352"/>
        <v>7.8150203827391573E-2</v>
      </c>
      <c r="X320" s="18">
        <f t="shared" si="353"/>
        <v>6.6060367295293937E-2</v>
      </c>
      <c r="Y320" s="18">
        <f t="shared" si="354"/>
        <v>2.7920414237355907E-2</v>
      </c>
      <c r="Z320" s="18">
        <f t="shared" si="355"/>
        <v>5.7505368527739206E-3</v>
      </c>
      <c r="AA320" s="18">
        <f t="shared" si="356"/>
        <v>1.1600049291763894E-2</v>
      </c>
      <c r="AB320" s="18">
        <f t="shared" si="357"/>
        <v>1.1699876639034407E-2</v>
      </c>
      <c r="AC320" s="18">
        <f t="shared" si="358"/>
        <v>8.3840488790393457E-4</v>
      </c>
      <c r="AD320" s="18">
        <f t="shared" si="359"/>
        <v>3.9411373223433993E-2</v>
      </c>
      <c r="AE320" s="18">
        <f t="shared" si="360"/>
        <v>3.331443378576867E-2</v>
      </c>
      <c r="AF320" s="18">
        <f t="shared" si="361"/>
        <v>1.4080345439555091E-2</v>
      </c>
      <c r="AG320" s="18">
        <f t="shared" si="362"/>
        <v>3.9673720000186295E-3</v>
      </c>
      <c r="AH320" s="18">
        <f t="shared" si="363"/>
        <v>1.2152322004124454E-3</v>
      </c>
      <c r="AI320" s="18">
        <f t="shared" si="364"/>
        <v>2.4513804165819985E-3</v>
      </c>
      <c r="AJ320" s="18">
        <f t="shared" si="365"/>
        <v>2.4724764307439391E-3</v>
      </c>
      <c r="AK320" s="18">
        <f t="shared" si="366"/>
        <v>1.6625026615569641E-3</v>
      </c>
      <c r="AL320" s="18">
        <f t="shared" si="367"/>
        <v>5.7184207346009584E-5</v>
      </c>
      <c r="AM320" s="18">
        <f t="shared" si="368"/>
        <v>1.5900215362585096E-2</v>
      </c>
      <c r="AN320" s="18">
        <f t="shared" si="369"/>
        <v>1.3440452045993147E-2</v>
      </c>
      <c r="AO320" s="18">
        <f t="shared" si="370"/>
        <v>5.6806070572389886E-3</v>
      </c>
      <c r="AP320" s="18">
        <f t="shared" si="371"/>
        <v>1.6006057151613684E-3</v>
      </c>
      <c r="AQ320" s="18">
        <f t="shared" si="372"/>
        <v>3.3824800275647526E-4</v>
      </c>
      <c r="AR320" s="18">
        <f t="shared" si="373"/>
        <v>2.054471558017276E-4</v>
      </c>
      <c r="AS320" s="18">
        <f t="shared" si="374"/>
        <v>4.1443037322735172E-4</v>
      </c>
      <c r="AT320" s="18">
        <f t="shared" si="375"/>
        <v>4.1799686538156942E-4</v>
      </c>
      <c r="AU320" s="18">
        <f t="shared" si="376"/>
        <v>2.8106269996281975E-4</v>
      </c>
      <c r="AV320" s="18">
        <f t="shared" si="377"/>
        <v>1.4174073034903888E-4</v>
      </c>
      <c r="AW320" s="18">
        <f t="shared" si="378"/>
        <v>2.7085441395335415E-6</v>
      </c>
      <c r="AX320" s="18">
        <f t="shared" si="379"/>
        <v>5.3456829822383575E-3</v>
      </c>
      <c r="AY320" s="18">
        <f t="shared" si="380"/>
        <v>4.5187058248860722E-3</v>
      </c>
      <c r="AZ320" s="18">
        <f t="shared" si="381"/>
        <v>1.9098310168880934E-3</v>
      </c>
      <c r="BA320" s="18">
        <f t="shared" si="382"/>
        <v>5.3812671952516709E-4</v>
      </c>
      <c r="BB320" s="18">
        <f t="shared" si="383"/>
        <v>1.1371962900365563E-4</v>
      </c>
      <c r="BC320" s="18">
        <f t="shared" si="384"/>
        <v>1.9225440479357978E-5</v>
      </c>
      <c r="BD320" s="18">
        <f t="shared" si="385"/>
        <v>2.8944080133199968E-5</v>
      </c>
      <c r="BE320" s="18">
        <f t="shared" si="386"/>
        <v>5.8386332414846557E-5</v>
      </c>
      <c r="BF320" s="18">
        <f t="shared" si="387"/>
        <v>5.8888791717839924E-5</v>
      </c>
      <c r="BG320" s="18">
        <f t="shared" si="388"/>
        <v>3.9597050046428462E-5</v>
      </c>
      <c r="BH320" s="18">
        <f t="shared" si="389"/>
        <v>1.9968906560673697E-5</v>
      </c>
      <c r="BI320" s="18">
        <f t="shared" si="390"/>
        <v>8.0563017449302919E-6</v>
      </c>
      <c r="BJ320" s="19">
        <f t="shared" si="391"/>
        <v>0.64201353252551441</v>
      </c>
      <c r="BK320" s="19">
        <f t="shared" si="392"/>
        <v>0.20933654249722922</v>
      </c>
      <c r="BL320" s="19">
        <f t="shared" si="393"/>
        <v>0.14264174291773785</v>
      </c>
      <c r="BM320" s="19">
        <f t="shared" si="394"/>
        <v>0.54053919188377453</v>
      </c>
      <c r="BN320" s="19">
        <f t="shared" si="395"/>
        <v>0.45468716562873418</v>
      </c>
    </row>
    <row r="321" spans="1:66" x14ac:dyDescent="0.25">
      <c r="A321" t="s">
        <v>80</v>
      </c>
      <c r="B321" t="s">
        <v>81</v>
      </c>
      <c r="C321" t="s">
        <v>359</v>
      </c>
      <c r="D321" s="16">
        <v>44349</v>
      </c>
      <c r="E321" s="15">
        <f>VLOOKUP(A321,home!$A$2:$E$405,3,FALSE)</f>
        <v>1.1858974358974399</v>
      </c>
      <c r="F321" s="15">
        <f>VLOOKUP(B321,home!$B$2:$E$405,3,FALSE)</f>
        <v>0.97</v>
      </c>
      <c r="G321" s="15">
        <f>VLOOKUP(C321,away!$B$2:$E$405,4,FALSE)</f>
        <v>0.77</v>
      </c>
      <c r="H321" s="15">
        <f>VLOOKUP(A321,away!$A$2:$E$405,3,FALSE)</f>
        <v>1.0128205128205101</v>
      </c>
      <c r="I321" s="15">
        <f>VLOOKUP(C321,away!$B$2:$E$405,3,FALSE)</f>
        <v>1.34</v>
      </c>
      <c r="J321" s="15">
        <f>VLOOKUP(B321,home!$B$2:$E$405,4,FALSE)</f>
        <v>0.68</v>
      </c>
      <c r="K321" s="17">
        <f t="shared" si="396"/>
        <v>0.88574679487179786</v>
      </c>
      <c r="L321" s="17">
        <f t="shared" si="397"/>
        <v>0.92288205128204892</v>
      </c>
      <c r="M321" s="18">
        <f t="shared" si="342"/>
        <v>0.16387868571218994</v>
      </c>
      <c r="N321" s="18">
        <f t="shared" si="343"/>
        <v>0.14515502061737492</v>
      </c>
      <c r="O321" s="18">
        <f t="shared" si="344"/>
        <v>0.15124069763147202</v>
      </c>
      <c r="P321" s="18">
        <f t="shared" si="345"/>
        <v>0.13396096318125103</v>
      </c>
      <c r="Q321" s="18">
        <f t="shared" si="346"/>
        <v>6.428529713569478E-2</v>
      </c>
      <c r="R321" s="18">
        <f t="shared" si="347"/>
        <v>6.9788662633730514E-2</v>
      </c>
      <c r="S321" s="18">
        <f t="shared" si="348"/>
        <v>2.7376256372907991E-2</v>
      </c>
      <c r="T321" s="18">
        <f t="shared" si="349"/>
        <v>5.9327746887866017E-2</v>
      </c>
      <c r="U321" s="18">
        <f t="shared" si="350"/>
        <v>6.1815084246215998E-2</v>
      </c>
      <c r="V321" s="18">
        <f t="shared" si="351"/>
        <v>2.4864935614983983E-3</v>
      </c>
      <c r="W321" s="18">
        <f t="shared" si="352"/>
        <v>1.8980165298440942E-2</v>
      </c>
      <c r="X321" s="18">
        <f t="shared" si="353"/>
        <v>1.7516453884297536E-2</v>
      </c>
      <c r="Y321" s="18">
        <f t="shared" si="354"/>
        <v>8.082810445963963E-3</v>
      </c>
      <c r="Z321" s="18">
        <f t="shared" si="355"/>
        <v>2.1468901375882702E-2</v>
      </c>
      <c r="AA321" s="18">
        <f t="shared" si="356"/>
        <v>1.901601058310683E-2</v>
      </c>
      <c r="AB321" s="18">
        <f t="shared" si="357"/>
        <v>8.4216852126175312E-3</v>
      </c>
      <c r="AC321" s="18">
        <f t="shared" si="358"/>
        <v>1.2703492792348831E-4</v>
      </c>
      <c r="AD321" s="18">
        <f t="shared" si="359"/>
        <v>4.2029051448077464E-3</v>
      </c>
      <c r="AE321" s="18">
        <f t="shared" si="360"/>
        <v>3.8787857213840489E-3</v>
      </c>
      <c r="AF321" s="18">
        <f t="shared" si="361"/>
        <v>1.7898308615172166E-3</v>
      </c>
      <c r="AG321" s="18">
        <f t="shared" si="362"/>
        <v>5.5060092564164194E-4</v>
      </c>
      <c r="AH321" s="18">
        <f t="shared" si="363"/>
        <v>4.9533159351366563E-3</v>
      </c>
      <c r="AI321" s="18">
        <f t="shared" si="364"/>
        <v>4.3873837135346948E-3</v>
      </c>
      <c r="AJ321" s="18">
        <f t="shared" si="365"/>
        <v>1.9430555310680411E-3</v>
      </c>
      <c r="AK321" s="18">
        <f t="shared" si="366"/>
        <v>5.7368506963381216E-4</v>
      </c>
      <c r="AL321" s="18">
        <f t="shared" si="367"/>
        <v>4.1537363393744787E-6</v>
      </c>
      <c r="AM321" s="18">
        <f t="shared" si="368"/>
        <v>7.4454195223273021E-4</v>
      </c>
      <c r="AN321" s="18">
        <f t="shared" si="369"/>
        <v>6.8712440414208319E-4</v>
      </c>
      <c r="AO321" s="18">
        <f t="shared" si="370"/>
        <v>3.1706738979030071E-4</v>
      </c>
      <c r="AP321" s="18">
        <f t="shared" si="371"/>
        <v>9.7538601028105906E-5</v>
      </c>
      <c r="AQ321" s="18">
        <f t="shared" si="372"/>
        <v>2.2504156048999931E-5</v>
      </c>
      <c r="AR321" s="18">
        <f t="shared" si="373"/>
        <v>9.1426527417339584E-4</v>
      </c>
      <c r="AS321" s="18">
        <f t="shared" si="374"/>
        <v>8.0980753626167076E-4</v>
      </c>
      <c r="AT321" s="18">
        <f t="shared" si="375"/>
        <v>3.5864221485340107E-4</v>
      </c>
      <c r="AU321" s="18">
        <f t="shared" si="376"/>
        <v>1.0588873077070758E-4</v>
      </c>
      <c r="AV321" s="18">
        <f t="shared" si="377"/>
        <v>2.3447650973299236E-5</v>
      </c>
      <c r="AW321" s="18">
        <f t="shared" si="378"/>
        <v>9.4317485591616127E-8</v>
      </c>
      <c r="AX321" s="18">
        <f t="shared" si="379"/>
        <v>1.0991260797295529E-4</v>
      </c>
      <c r="AY321" s="18">
        <f t="shared" si="380"/>
        <v>1.0143637310784064E-4</v>
      </c>
      <c r="AZ321" s="18">
        <f t="shared" si="381"/>
        <v>4.680690404418762E-5</v>
      </c>
      <c r="BA321" s="18">
        <f t="shared" si="382"/>
        <v>1.4399083872820636E-5</v>
      </c>
      <c r="BB321" s="18">
        <f t="shared" si="383"/>
        <v>3.3221640152827436E-6</v>
      </c>
      <c r="BC321" s="18">
        <f t="shared" si="384"/>
        <v>6.1319310822390956E-7</v>
      </c>
      <c r="BD321" s="18">
        <f t="shared" si="385"/>
        <v>1.4062650194084799E-4</v>
      </c>
      <c r="BE321" s="18">
        <f t="shared" si="386"/>
        <v>1.2455947336813877E-4</v>
      </c>
      <c r="BF321" s="18">
        <f t="shared" si="387"/>
        <v>5.5164077153373983E-5</v>
      </c>
      <c r="BG321" s="18">
        <f t="shared" si="388"/>
        <v>1.6287134843553863E-5</v>
      </c>
      <c r="BH321" s="18">
        <f t="shared" si="389"/>
        <v>3.6065693713306532E-6</v>
      </c>
      <c r="BI321" s="18">
        <f t="shared" si="390"/>
        <v>6.3890145222778432E-7</v>
      </c>
      <c r="BJ321" s="19">
        <f t="shared" si="391"/>
        <v>0.32591488375235234</v>
      </c>
      <c r="BK321" s="19">
        <f t="shared" si="392"/>
        <v>0.327935023865218</v>
      </c>
      <c r="BL321" s="19">
        <f t="shared" si="393"/>
        <v>0.32469251462167803</v>
      </c>
      <c r="BM321" s="19">
        <f t="shared" si="394"/>
        <v>0.27160065464779565</v>
      </c>
      <c r="BN321" s="19">
        <f t="shared" si="395"/>
        <v>0.72830932691171313</v>
      </c>
    </row>
    <row r="322" spans="1:66" x14ac:dyDescent="0.25">
      <c r="A322" t="s">
        <v>80</v>
      </c>
      <c r="B322" t="s">
        <v>94</v>
      </c>
      <c r="C322" t="s">
        <v>416</v>
      </c>
      <c r="D322" s="16">
        <v>44349</v>
      </c>
      <c r="E322" s="15">
        <f>VLOOKUP(A322,home!$A$2:$E$405,3,FALSE)</f>
        <v>1.1858974358974399</v>
      </c>
      <c r="F322" s="15">
        <f>VLOOKUP(B322,home!$B$2:$E$405,3,FALSE)</f>
        <v>0.63</v>
      </c>
      <c r="G322" s="15">
        <f>VLOOKUP(C322,away!$B$2:$E$405,4,FALSE)</f>
        <v>1.19</v>
      </c>
      <c r="H322" s="15">
        <f>VLOOKUP(A322,away!$A$2:$E$405,3,FALSE)</f>
        <v>1.0128205128205101</v>
      </c>
      <c r="I322" s="15">
        <f>VLOOKUP(C322,away!$B$2:$E$405,3,FALSE)</f>
        <v>0.42</v>
      </c>
      <c r="J322" s="15">
        <f>VLOOKUP(B322,home!$B$2:$E$405,4,FALSE)</f>
        <v>0.99</v>
      </c>
      <c r="K322" s="17">
        <f t="shared" si="396"/>
        <v>0.88906730769231068</v>
      </c>
      <c r="L322" s="17">
        <f t="shared" si="397"/>
        <v>0.42113076923076809</v>
      </c>
      <c r="M322" s="18">
        <f t="shared" si="342"/>
        <v>0.26976661655090683</v>
      </c>
      <c r="N322" s="18">
        <f t="shared" si="343"/>
        <v>0.23984067948217869</v>
      </c>
      <c r="O322" s="18">
        <f t="shared" si="344"/>
        <v>0.11360702274086507</v>
      </c>
      <c r="P322" s="18">
        <f t="shared" si="345"/>
        <v>0.10100428984316001</v>
      </c>
      <c r="Q322" s="18">
        <f t="shared" si="346"/>
        <v>0.10661725359115751</v>
      </c>
      <c r="R322" s="18">
        <f t="shared" si="347"/>
        <v>2.3921706438438928E-2</v>
      </c>
      <c r="S322" s="18">
        <f t="shared" si="348"/>
        <v>9.4543449233607368E-3</v>
      </c>
      <c r="T322" s="18">
        <f t="shared" si="349"/>
        <v>4.4899806018116037E-2</v>
      </c>
      <c r="U322" s="18">
        <f t="shared" si="350"/>
        <v>2.1268007138628711E-2</v>
      </c>
      <c r="V322" s="18">
        <f t="shared" si="351"/>
        <v>3.9331503452278614E-4</v>
      </c>
      <c r="W322" s="18">
        <f t="shared" si="352"/>
        <v>3.1596638201279587E-2</v>
      </c>
      <c r="X322" s="18">
        <f t="shared" si="353"/>
        <v>1.3306316550811145E-2</v>
      </c>
      <c r="Y322" s="18">
        <f t="shared" si="354"/>
        <v>2.8018496623355986E-3</v>
      </c>
      <c r="Z322" s="18">
        <f t="shared" si="355"/>
        <v>3.3580555445774677E-3</v>
      </c>
      <c r="AA322" s="18">
        <f t="shared" si="356"/>
        <v>2.9855374020987253E-3</v>
      </c>
      <c r="AB322" s="18">
        <f t="shared" si="357"/>
        <v>1.3271718500493046E-3</v>
      </c>
      <c r="AC322" s="18">
        <f t="shared" si="358"/>
        <v>9.2039061056122436E-6</v>
      </c>
      <c r="AD322" s="18">
        <f t="shared" si="359"/>
        <v>7.022884514434914E-3</v>
      </c>
      <c r="AE322" s="18">
        <f t="shared" si="360"/>
        <v>2.9575527577828248E-3</v>
      </c>
      <c r="AF322" s="18">
        <f t="shared" si="361"/>
        <v>6.2275823396283007E-4</v>
      </c>
      <c r="AG322" s="18">
        <f t="shared" si="362"/>
        <v>8.7420884704520418E-5</v>
      </c>
      <c r="AH322" s="18">
        <f t="shared" si="363"/>
        <v>3.5354512865188871E-4</v>
      </c>
      <c r="AI322" s="18">
        <f t="shared" si="364"/>
        <v>3.1432541567826629E-4</v>
      </c>
      <c r="AJ322" s="18">
        <f t="shared" si="365"/>
        <v>1.3972822552817129E-4</v>
      </c>
      <c r="AK322" s="18">
        <f t="shared" si="366"/>
        <v>4.1409265759651756E-5</v>
      </c>
      <c r="AL322" s="18">
        <f t="shared" si="367"/>
        <v>1.3784270446303515E-7</v>
      </c>
      <c r="AM322" s="18">
        <f t="shared" si="368"/>
        <v>1.2487634054965341E-3</v>
      </c>
      <c r="AN322" s="18">
        <f t="shared" si="369"/>
        <v>5.2589269354398898E-4</v>
      </c>
      <c r="AO322" s="18">
        <f t="shared" si="370"/>
        <v>1.107347972825103E-4</v>
      </c>
      <c r="AP322" s="18">
        <f t="shared" si="371"/>
        <v>1.5544610120065576E-5</v>
      </c>
      <c r="AQ322" s="18">
        <f t="shared" si="372"/>
        <v>1.6365784043138995E-6</v>
      </c>
      <c r="AR322" s="18">
        <f t="shared" si="373"/>
        <v>2.9777746397392162E-5</v>
      </c>
      <c r="AS322" s="18">
        <f t="shared" si="374"/>
        <v>2.647442081867385E-5</v>
      </c>
      <c r="AT322" s="18">
        <f t="shared" si="375"/>
        <v>1.1768771019985809E-5</v>
      </c>
      <c r="AU322" s="18">
        <f t="shared" si="376"/>
        <v>3.4877431885286913E-6</v>
      </c>
      <c r="AV322" s="18">
        <f t="shared" si="377"/>
        <v>7.752096116368497E-7</v>
      </c>
      <c r="AW322" s="18">
        <f t="shared" si="378"/>
        <v>1.4336161972108587E-9</v>
      </c>
      <c r="AX322" s="18">
        <f t="shared" si="379"/>
        <v>1.8503911981158073E-4</v>
      </c>
      <c r="AY322" s="18">
        <f t="shared" si="380"/>
        <v>7.7925666864035262E-5</v>
      </c>
      <c r="AZ322" s="18">
        <f t="shared" si="381"/>
        <v>1.6408448014635867E-5</v>
      </c>
      <c r="BA322" s="18">
        <f t="shared" si="382"/>
        <v>2.3033674447622241E-6</v>
      </c>
      <c r="BB322" s="18">
        <f t="shared" si="383"/>
        <v>2.4250472595845605E-7</v>
      </c>
      <c r="BC322" s="18">
        <f t="shared" si="384"/>
        <v>2.0425240356996246E-8</v>
      </c>
      <c r="BD322" s="18">
        <f t="shared" si="385"/>
        <v>2.0900542077154143E-6</v>
      </c>
      <c r="BE322" s="18">
        <f t="shared" si="386"/>
        <v>1.8581988673845289E-6</v>
      </c>
      <c r="BF322" s="18">
        <f t="shared" si="387"/>
        <v>8.2603193209123203E-7</v>
      </c>
      <c r="BG322" s="18">
        <f t="shared" si="388"/>
        <v>2.4479932864407646E-7</v>
      </c>
      <c r="BH322" s="18">
        <f t="shared" si="389"/>
        <v>5.4410770010618547E-8</v>
      </c>
      <c r="BI322" s="18">
        <f t="shared" si="390"/>
        <v>9.6749673605612313E-9</v>
      </c>
      <c r="BJ322" s="19">
        <f t="shared" si="391"/>
        <v>0.45193767151371234</v>
      </c>
      <c r="BK322" s="19">
        <f t="shared" si="392"/>
        <v>0.38070583376762446</v>
      </c>
      <c r="BL322" s="19">
        <f t="shared" si="393"/>
        <v>0.16403582066680816</v>
      </c>
      <c r="BM322" s="19">
        <f t="shared" si="394"/>
        <v>0.1452018886127677</v>
      </c>
      <c r="BN322" s="19">
        <f t="shared" si="395"/>
        <v>0.85475756864670704</v>
      </c>
    </row>
    <row r="323" spans="1:66" x14ac:dyDescent="0.25">
      <c r="A323" t="s">
        <v>80</v>
      </c>
      <c r="B323" t="s">
        <v>88</v>
      </c>
      <c r="C323" t="s">
        <v>92</v>
      </c>
      <c r="D323" s="16">
        <v>44349</v>
      </c>
      <c r="E323" s="15">
        <f>VLOOKUP(A323,home!$A$2:$E$405,3,FALSE)</f>
        <v>1.1858974358974399</v>
      </c>
      <c r="F323" s="15">
        <f>VLOOKUP(B323,home!$B$2:$E$405,3,FALSE)</f>
        <v>0.65</v>
      </c>
      <c r="G323" s="15">
        <f>VLOOKUP(C323,away!$B$2:$E$405,4,FALSE)</f>
        <v>1.19</v>
      </c>
      <c r="H323" s="15">
        <f>VLOOKUP(A323,away!$A$2:$E$405,3,FALSE)</f>
        <v>1.0128205128205101</v>
      </c>
      <c r="I323" s="15">
        <f>VLOOKUP(C323,away!$B$2:$E$405,3,FALSE)</f>
        <v>0.77</v>
      </c>
      <c r="J323" s="15">
        <f>VLOOKUP(B323,home!$B$2:$E$405,4,FALSE)</f>
        <v>0.99</v>
      </c>
      <c r="K323" s="17">
        <f t="shared" si="396"/>
        <v>0.91729166666666972</v>
      </c>
      <c r="L323" s="17">
        <f t="shared" si="397"/>
        <v>0.77207307692307492</v>
      </c>
      <c r="M323" s="18">
        <f t="shared" si="342"/>
        <v>0.18463677844280035</v>
      </c>
      <c r="N323" s="18">
        <f t="shared" si="343"/>
        <v>0.16936577822576096</v>
      </c>
      <c r="O323" s="18">
        <f t="shared" si="344"/>
        <v>0.14255308564549693</v>
      </c>
      <c r="P323" s="18">
        <f t="shared" si="345"/>
        <v>0.13076275752023439</v>
      </c>
      <c r="Q323" s="18">
        <f t="shared" si="346"/>
        <v>7.7678908492502904E-2</v>
      </c>
      <c r="R323" s="18">
        <f t="shared" si="347"/>
        <v>5.503069972959871E-2</v>
      </c>
      <c r="S323" s="18">
        <f t="shared" si="348"/>
        <v>2.3152075792408789E-2</v>
      </c>
      <c r="T323" s="18">
        <f t="shared" si="349"/>
        <v>5.9973793891832695E-2</v>
      </c>
      <c r="U323" s="18">
        <f t="shared" si="350"/>
        <v>5.0479202272796654E-2</v>
      </c>
      <c r="V323" s="18">
        <f t="shared" si="351"/>
        <v>1.8218527920756617E-3</v>
      </c>
      <c r="W323" s="18">
        <f t="shared" si="352"/>
        <v>2.3751405145311908E-2</v>
      </c>
      <c r="X323" s="18">
        <f t="shared" si="353"/>
        <v>1.8337820451787522E-2</v>
      </c>
      <c r="Y323" s="18">
        <f t="shared" si="354"/>
        <v>7.0790687301372397E-3</v>
      </c>
      <c r="Z323" s="18">
        <f t="shared" si="355"/>
        <v>1.4162573888487037E-2</v>
      </c>
      <c r="AA323" s="18">
        <f t="shared" si="356"/>
        <v>1.2991211006460132E-2</v>
      </c>
      <c r="AB323" s="18">
        <f t="shared" si="357"/>
        <v>5.9583647980670984E-3</v>
      </c>
      <c r="AC323" s="18">
        <f t="shared" si="358"/>
        <v>8.0641603780457803E-5</v>
      </c>
      <c r="AD323" s="18">
        <f t="shared" si="359"/>
        <v>5.4467415028546179E-3</v>
      </c>
      <c r="AE323" s="18">
        <f t="shared" si="360"/>
        <v>4.2052824713135787E-3</v>
      </c>
      <c r="AF323" s="18">
        <f t="shared" si="361"/>
        <v>1.6233926884788731E-3</v>
      </c>
      <c r="AG323" s="18">
        <f t="shared" si="362"/>
        <v>4.1779259601610225E-4</v>
      </c>
      <c r="AH323" s="18">
        <f t="shared" si="363"/>
        <v>2.7336354998086457E-3</v>
      </c>
      <c r="AI323" s="18">
        <f t="shared" si="364"/>
        <v>2.5075410636786473E-3</v>
      </c>
      <c r="AJ323" s="18">
        <f t="shared" si="365"/>
        <v>1.15007326076845E-3</v>
      </c>
      <c r="AK323" s="18">
        <f t="shared" si="366"/>
        <v>3.516508727196877E-4</v>
      </c>
      <c r="AL323" s="18">
        <f t="shared" si="367"/>
        <v>2.2844676061012614E-6</v>
      </c>
      <c r="AM323" s="18">
        <f t="shared" si="368"/>
        <v>9.9925011821120702E-4</v>
      </c>
      <c r="AN323" s="18">
        <f t="shared" si="369"/>
        <v>7.7149411338307296E-4</v>
      </c>
      <c r="AO323" s="18">
        <f t="shared" si="370"/>
        <v>2.978249169738543E-4</v>
      </c>
      <c r="AP323" s="18">
        <f t="shared" si="371"/>
        <v>7.6647533344121024E-5</v>
      </c>
      <c r="AQ323" s="18">
        <f t="shared" si="372"/>
        <v>1.4794374226889873E-5</v>
      </c>
      <c r="AR323" s="18">
        <f t="shared" si="373"/>
        <v>4.22113274304682E-4</v>
      </c>
      <c r="AS323" s="18">
        <f t="shared" si="374"/>
        <v>3.8720098890906686E-4</v>
      </c>
      <c r="AT323" s="18">
        <f t="shared" si="375"/>
        <v>1.7758812022569031E-4</v>
      </c>
      <c r="AU323" s="18">
        <f t="shared" si="376"/>
        <v>5.4300034260674801E-5</v>
      </c>
      <c r="AV323" s="18">
        <f t="shared" si="377"/>
        <v>1.2452242231757912E-5</v>
      </c>
      <c r="AW323" s="18">
        <f t="shared" si="378"/>
        <v>4.4941582386606403E-8</v>
      </c>
      <c r="AX323" s="18">
        <f t="shared" si="379"/>
        <v>1.5276730105847077E-4</v>
      </c>
      <c r="AY323" s="18">
        <f t="shared" si="380"/>
        <v>1.1794752018144725E-4</v>
      </c>
      <c r="AZ323" s="18">
        <f t="shared" si="381"/>
        <v>4.5532052410968215E-5</v>
      </c>
      <c r="BA323" s="18">
        <f t="shared" si="382"/>
        <v>1.171802393451965E-5</v>
      </c>
      <c r="BB323" s="18">
        <f t="shared" si="383"/>
        <v>2.2617926986457052E-6</v>
      </c>
      <c r="BC323" s="18">
        <f t="shared" si="384"/>
        <v>3.4925384964110713E-7</v>
      </c>
      <c r="BD323" s="18">
        <f t="shared" si="385"/>
        <v>5.4317049083748264E-5</v>
      </c>
      <c r="BE323" s="18">
        <f t="shared" si="386"/>
        <v>4.982457648244675E-5</v>
      </c>
      <c r="BF323" s="18">
        <f t="shared" si="387"/>
        <v>2.2851834401272264E-5</v>
      </c>
      <c r="BG323" s="18">
        <f t="shared" si="388"/>
        <v>6.9872657547779261E-6</v>
      </c>
      <c r="BH323" s="18">
        <f t="shared" si="389"/>
        <v>1.6023401624107971E-6</v>
      </c>
      <c r="BI323" s="18">
        <f t="shared" si="390"/>
        <v>2.939626556289485E-7</v>
      </c>
      <c r="BJ323" s="19">
        <f t="shared" si="391"/>
        <v>0.37037057119626926</v>
      </c>
      <c r="BK323" s="19">
        <f t="shared" si="392"/>
        <v>0.34057433813908716</v>
      </c>
      <c r="BL323" s="19">
        <f t="shared" si="393"/>
        <v>0.27494499583786697</v>
      </c>
      <c r="BM323" s="19">
        <f t="shared" si="394"/>
        <v>0.23990656842671737</v>
      </c>
      <c r="BN323" s="19">
        <f t="shared" si="395"/>
        <v>0.76002800805639426</v>
      </c>
    </row>
    <row r="324" spans="1:66" x14ac:dyDescent="0.25">
      <c r="A324" t="s">
        <v>80</v>
      </c>
      <c r="B324" t="s">
        <v>410</v>
      </c>
      <c r="C324" t="s">
        <v>83</v>
      </c>
      <c r="D324" s="16">
        <v>44349</v>
      </c>
      <c r="E324" s="15">
        <f>VLOOKUP(A324,home!$A$2:$E$405,3,FALSE)</f>
        <v>1.1858974358974399</v>
      </c>
      <c r="F324" s="15">
        <f>VLOOKUP(B324,home!$B$2:$E$405,3,FALSE)</f>
        <v>0.77</v>
      </c>
      <c r="G324" s="15">
        <f>VLOOKUP(C324,away!$B$2:$E$405,4,FALSE)</f>
        <v>0.97</v>
      </c>
      <c r="H324" s="15">
        <f>VLOOKUP(A324,away!$A$2:$E$405,3,FALSE)</f>
        <v>1.0128205128205101</v>
      </c>
      <c r="I324" s="15">
        <f>VLOOKUP(C324,away!$B$2:$E$405,3,FALSE)</f>
        <v>1.36</v>
      </c>
      <c r="J324" s="15">
        <f>VLOOKUP(B324,home!$B$2:$E$405,4,FALSE)</f>
        <v>1.1499999999999999</v>
      </c>
      <c r="K324" s="17">
        <f t="shared" si="396"/>
        <v>0.88574679487179786</v>
      </c>
      <c r="L324" s="17">
        <f t="shared" si="397"/>
        <v>1.5840512820512778</v>
      </c>
      <c r="M324" s="18">
        <f t="shared" si="342"/>
        <v>8.4601940361057823E-2</v>
      </c>
      <c r="N324" s="18">
        <f t="shared" si="343"/>
        <v>7.4935897514741945E-2</v>
      </c>
      <c r="O324" s="18">
        <f t="shared" si="344"/>
        <v>0.13401381209295937</v>
      </c>
      <c r="P324" s="18">
        <f t="shared" si="345"/>
        <v>0.11870230452989013</v>
      </c>
      <c r="Q324" s="18">
        <f t="shared" si="346"/>
        <v>3.3187115522262098E-2</v>
      </c>
      <c r="R324" s="18">
        <f t="shared" si="347"/>
        <v>0.10614237542921567</v>
      </c>
      <c r="S324" s="18">
        <f t="shared" si="348"/>
        <v>4.1636861520473176E-2</v>
      </c>
      <c r="T324" s="18">
        <f t="shared" si="349"/>
        <v>5.2570092890623137E-2</v>
      </c>
      <c r="U324" s="18">
        <f t="shared" si="350"/>
        <v>9.4015268836506849E-2</v>
      </c>
      <c r="V324" s="18">
        <f t="shared" si="351"/>
        <v>6.4910402695248217E-3</v>
      </c>
      <c r="W324" s="18">
        <f t="shared" si="352"/>
        <v>9.7984604016279168E-3</v>
      </c>
      <c r="X324" s="18">
        <f t="shared" si="353"/>
        <v>1.5521263761327378E-2</v>
      </c>
      <c r="Y324" s="18">
        <f t="shared" si="354"/>
        <v>1.2293238880093338E-2</v>
      </c>
      <c r="Z324" s="18">
        <f t="shared" si="355"/>
        <v>5.6044988626205709E-2</v>
      </c>
      <c r="AA324" s="18">
        <f t="shared" si="356"/>
        <v>4.9641669044288066E-2</v>
      </c>
      <c r="AB324" s="18">
        <f t="shared" si="357"/>
        <v>2.1984974624032348E-2</v>
      </c>
      <c r="AC324" s="18">
        <f t="shared" si="358"/>
        <v>5.6921082091958156E-4</v>
      </c>
      <c r="AD324" s="18">
        <f t="shared" si="359"/>
        <v>2.1697387238550389E-3</v>
      </c>
      <c r="AE324" s="18">
        <f t="shared" si="360"/>
        <v>3.4369774072388775E-3</v>
      </c>
      <c r="AF324" s="18">
        <f t="shared" si="361"/>
        <v>2.7221742341590107E-3</v>
      </c>
      <c r="AG324" s="18">
        <f t="shared" si="362"/>
        <v>1.4373545285288453E-3</v>
      </c>
      <c r="AH324" s="18">
        <f t="shared" si="363"/>
        <v>2.21945340214726E-2</v>
      </c>
      <c r="AI324" s="18">
        <f t="shared" si="364"/>
        <v>1.9658737373192427E-2</v>
      </c>
      <c r="AJ324" s="18">
        <f t="shared" si="365"/>
        <v>8.7063318097658094E-3</v>
      </c>
      <c r="AK324" s="18">
        <f t="shared" si="366"/>
        <v>2.5705351651968155E-3</v>
      </c>
      <c r="AL324" s="18">
        <f t="shared" si="367"/>
        <v>3.1945667401078088E-5</v>
      </c>
      <c r="AM324" s="18">
        <f t="shared" si="368"/>
        <v>3.843678240727652E-4</v>
      </c>
      <c r="AN324" s="18">
        <f t="shared" si="369"/>
        <v>6.0885834450172358E-4</v>
      </c>
      <c r="AO324" s="18">
        <f t="shared" si="370"/>
        <v>4.8223142059778702E-4</v>
      </c>
      <c r="AP324" s="18">
        <f t="shared" si="371"/>
        <v>2.5462643334777778E-4</v>
      </c>
      <c r="AQ324" s="18">
        <f t="shared" si="372"/>
        <v>1.0083533204717287E-4</v>
      </c>
      <c r="AR324" s="18">
        <f t="shared" si="373"/>
        <v>7.0314560142488713E-3</v>
      </c>
      <c r="AS324" s="18">
        <f t="shared" si="374"/>
        <v>6.228089627902964E-3</v>
      </c>
      <c r="AT324" s="18">
        <f t="shared" si="375"/>
        <v>2.758255213044669E-3</v>
      </c>
      <c r="AU324" s="18">
        <f t="shared" si="376"/>
        <v>8.143719047975813E-4</v>
      </c>
      <c r="AV324" s="18">
        <f t="shared" si="377"/>
        <v>1.8033182612702464E-4</v>
      </c>
      <c r="AW324" s="18">
        <f t="shared" si="378"/>
        <v>1.2450542978322417E-6</v>
      </c>
      <c r="AX324" s="18">
        <f t="shared" si="379"/>
        <v>5.6742094704049785E-5</v>
      </c>
      <c r="AY324" s="18">
        <f t="shared" si="380"/>
        <v>8.9882387862225062E-5</v>
      </c>
      <c r="AZ324" s="18">
        <f t="shared" si="381"/>
        <v>7.1189155863493931E-5</v>
      </c>
      <c r="BA324" s="18">
        <f t="shared" si="382"/>
        <v>3.7589091204571926E-5</v>
      </c>
      <c r="BB324" s="18">
        <f t="shared" si="383"/>
        <v>1.4885762028436138E-5</v>
      </c>
      <c r="BC324" s="18">
        <f t="shared" si="384"/>
        <v>4.7159620850908966E-6</v>
      </c>
      <c r="BD324" s="18">
        <f t="shared" si="385"/>
        <v>1.8563644856763484E-3</v>
      </c>
      <c r="BE324" s="18">
        <f t="shared" si="386"/>
        <v>1.6442688933016589E-3</v>
      </c>
      <c r="BF324" s="18">
        <f t="shared" si="387"/>
        <v>7.2820295107467133E-4</v>
      </c>
      <c r="BG324" s="18">
        <f t="shared" si="388"/>
        <v>2.1500114331019161E-4</v>
      </c>
      <c r="BH324" s="18">
        <f t="shared" si="389"/>
        <v>4.7609143395193571E-5</v>
      </c>
      <c r="BI324" s="18">
        <f t="shared" si="390"/>
        <v>8.4339292337769074E-6</v>
      </c>
      <c r="BJ324" s="19">
        <f t="shared" si="391"/>
        <v>0.21017823767277266</v>
      </c>
      <c r="BK324" s="19">
        <f t="shared" si="392"/>
        <v>0.25212318555712881</v>
      </c>
      <c r="BL324" s="19">
        <f t="shared" si="393"/>
        <v>0.48044062352874295</v>
      </c>
      <c r="BM324" s="19">
        <f t="shared" si="394"/>
        <v>0.44711495260115874</v>
      </c>
      <c r="BN324" s="19">
        <f t="shared" si="395"/>
        <v>0.55158344545012705</v>
      </c>
    </row>
    <row r="325" spans="1:66" x14ac:dyDescent="0.25">
      <c r="A325" t="s">
        <v>80</v>
      </c>
      <c r="B325" t="s">
        <v>84</v>
      </c>
      <c r="C325" t="s">
        <v>412</v>
      </c>
      <c r="D325" s="16">
        <v>44349</v>
      </c>
      <c r="E325" s="15">
        <f>VLOOKUP(A325,home!$A$2:$E$405,3,FALSE)</f>
        <v>1.1858974358974399</v>
      </c>
      <c r="F325" s="15">
        <f>VLOOKUP(B325,home!$B$2:$E$405,3,FALSE)</f>
        <v>1.17</v>
      </c>
      <c r="G325" s="15">
        <f>VLOOKUP(C325,away!$B$2:$E$405,4,FALSE)</f>
        <v>1.04</v>
      </c>
      <c r="H325" s="15">
        <f>VLOOKUP(A325,away!$A$2:$E$405,3,FALSE)</f>
        <v>1.0128205128205101</v>
      </c>
      <c r="I325" s="15">
        <f>VLOOKUP(C325,away!$B$2:$E$405,3,FALSE)</f>
        <v>1.17</v>
      </c>
      <c r="J325" s="15">
        <f>VLOOKUP(B325,home!$B$2:$E$405,4,FALSE)</f>
        <v>1.44</v>
      </c>
      <c r="K325" s="17">
        <f t="shared" si="396"/>
        <v>1.4430000000000049</v>
      </c>
      <c r="L325" s="17">
        <f t="shared" si="397"/>
        <v>1.7063999999999953</v>
      </c>
      <c r="M325" s="18">
        <f t="shared" si="342"/>
        <v>4.2877845858086142E-2</v>
      </c>
      <c r="N325" s="18">
        <f t="shared" si="343"/>
        <v>6.1872731573218508E-2</v>
      </c>
      <c r="O325" s="18">
        <f t="shared" si="344"/>
        <v>7.3166756172237987E-2</v>
      </c>
      <c r="P325" s="18">
        <f t="shared" si="345"/>
        <v>0.10557962915653976</v>
      </c>
      <c r="Q325" s="18">
        <f t="shared" si="346"/>
        <v>4.4641175830077318E-2</v>
      </c>
      <c r="R325" s="18">
        <f t="shared" si="347"/>
        <v>6.2425876366153293E-2</v>
      </c>
      <c r="S325" s="18">
        <f t="shared" si="348"/>
        <v>6.4993109318773612E-2</v>
      </c>
      <c r="T325" s="18">
        <f t="shared" si="349"/>
        <v>7.6175702436443712E-2</v>
      </c>
      <c r="U325" s="18">
        <f t="shared" si="350"/>
        <v>9.0080539596359505E-2</v>
      </c>
      <c r="V325" s="18">
        <f t="shared" si="351"/>
        <v>1.7781646759229375E-2</v>
      </c>
      <c r="W325" s="18">
        <f t="shared" si="352"/>
        <v>2.1472405574267262E-2</v>
      </c>
      <c r="X325" s="18">
        <f t="shared" si="353"/>
        <v>3.6640512871929549E-2</v>
      </c>
      <c r="Y325" s="18">
        <f t="shared" si="354"/>
        <v>3.1261685582330216E-2</v>
      </c>
      <c r="Z325" s="18">
        <f t="shared" si="355"/>
        <v>3.5507838477067892E-2</v>
      </c>
      <c r="AA325" s="18">
        <f t="shared" si="356"/>
        <v>5.1237810922409144E-2</v>
      </c>
      <c r="AB325" s="18">
        <f t="shared" si="357"/>
        <v>3.6968080580518328E-2</v>
      </c>
      <c r="AC325" s="18">
        <f t="shared" si="358"/>
        <v>2.7365234205760291E-3</v>
      </c>
      <c r="AD325" s="18">
        <f t="shared" si="359"/>
        <v>7.7461703109169416E-3</v>
      </c>
      <c r="AE325" s="18">
        <f t="shared" si="360"/>
        <v>1.3218065018548631E-2</v>
      </c>
      <c r="AF325" s="18">
        <f t="shared" si="361"/>
        <v>1.1277653073825665E-2</v>
      </c>
      <c r="AG325" s="18">
        <f t="shared" si="362"/>
        <v>6.4147290683920204E-3</v>
      </c>
      <c r="AH325" s="18">
        <f t="shared" si="363"/>
        <v>1.5147643894317128E-2</v>
      </c>
      <c r="AI325" s="18">
        <f t="shared" si="364"/>
        <v>2.1858050139499687E-2</v>
      </c>
      <c r="AJ325" s="18">
        <f t="shared" si="365"/>
        <v>1.5770583175649083E-2</v>
      </c>
      <c r="AK325" s="18">
        <f t="shared" si="366"/>
        <v>7.5856505074872339E-3</v>
      </c>
      <c r="AL325" s="18">
        <f t="shared" si="367"/>
        <v>2.6952951776435029E-4</v>
      </c>
      <c r="AM325" s="18">
        <f t="shared" si="368"/>
        <v>2.2355447517306355E-3</v>
      </c>
      <c r="AN325" s="18">
        <f t="shared" si="369"/>
        <v>3.8147335643531452E-3</v>
      </c>
      <c r="AO325" s="18">
        <f t="shared" si="370"/>
        <v>3.2547306771060955E-3</v>
      </c>
      <c r="AP325" s="18">
        <f t="shared" si="371"/>
        <v>1.851290809137942E-3</v>
      </c>
      <c r="AQ325" s="18">
        <f t="shared" si="372"/>
        <v>7.8976065917824414E-4</v>
      </c>
      <c r="AR325" s="18">
        <f t="shared" si="373"/>
        <v>5.169587908252532E-3</v>
      </c>
      <c r="AS325" s="18">
        <f t="shared" si="374"/>
        <v>7.4597153516084286E-3</v>
      </c>
      <c r="AT325" s="18">
        <f t="shared" si="375"/>
        <v>5.3821846261855009E-3</v>
      </c>
      <c r="AU325" s="18">
        <f t="shared" si="376"/>
        <v>2.5888308051952346E-3</v>
      </c>
      <c r="AV325" s="18">
        <f t="shared" si="377"/>
        <v>9.3392071297418412E-4</v>
      </c>
      <c r="AW325" s="18">
        <f t="shared" si="378"/>
        <v>1.8435333861949594E-5</v>
      </c>
      <c r="AX325" s="18">
        <f t="shared" si="379"/>
        <v>5.3764851279121937E-4</v>
      </c>
      <c r="AY325" s="18">
        <f t="shared" si="380"/>
        <v>9.1744342222693418E-4</v>
      </c>
      <c r="AZ325" s="18">
        <f t="shared" si="381"/>
        <v>7.8276272784401823E-4</v>
      </c>
      <c r="BA325" s="18">
        <f t="shared" si="382"/>
        <v>4.4523543959767639E-4</v>
      </c>
      <c r="BB325" s="18">
        <f t="shared" si="383"/>
        <v>1.8993743853236829E-4</v>
      </c>
      <c r="BC325" s="18">
        <f t="shared" si="384"/>
        <v>6.4821849022326424E-5</v>
      </c>
      <c r="BD325" s="18">
        <f t="shared" si="385"/>
        <v>1.4702308011070168E-3</v>
      </c>
      <c r="BE325" s="18">
        <f t="shared" si="386"/>
        <v>2.1215430459974325E-3</v>
      </c>
      <c r="BF325" s="18">
        <f t="shared" si="387"/>
        <v>1.530693307687153E-3</v>
      </c>
      <c r="BG325" s="18">
        <f t="shared" si="388"/>
        <v>7.3626348099752297E-4</v>
      </c>
      <c r="BH325" s="18">
        <f t="shared" si="389"/>
        <v>2.6560705076985735E-4</v>
      </c>
      <c r="BI325" s="18">
        <f t="shared" si="390"/>
        <v>7.6654194852181036E-5</v>
      </c>
      <c r="BJ325" s="19">
        <f t="shared" si="391"/>
        <v>0.32560474119147037</v>
      </c>
      <c r="BK325" s="19">
        <f t="shared" si="392"/>
        <v>0.23515572745319624</v>
      </c>
      <c r="BL325" s="19">
        <f t="shared" si="393"/>
        <v>0.4019762226402584</v>
      </c>
      <c r="BM325" s="19">
        <f t="shared" si="394"/>
        <v>0.60678150671731468</v>
      </c>
      <c r="BN325" s="19">
        <f t="shared" si="395"/>
        <v>0.39056401495631299</v>
      </c>
    </row>
    <row r="326" spans="1:66" x14ac:dyDescent="0.25">
      <c r="A326" t="s">
        <v>80</v>
      </c>
      <c r="B326" t="s">
        <v>435</v>
      </c>
      <c r="C326" t="s">
        <v>93</v>
      </c>
      <c r="D326" s="16">
        <v>44349</v>
      </c>
      <c r="E326" s="15">
        <f>VLOOKUP(A326,home!$A$2:$E$405,3,FALSE)</f>
        <v>1.1858974358974399</v>
      </c>
      <c r="F326" s="15">
        <f>VLOOKUP(B326,home!$B$2:$E$405,3,FALSE)</f>
        <v>0.56000000000000005</v>
      </c>
      <c r="G326" s="15">
        <f>VLOOKUP(C326,away!$B$2:$E$405,4,FALSE)</f>
        <v>1.05</v>
      </c>
      <c r="H326" s="15">
        <f>VLOOKUP(A326,away!$A$2:$E$405,3,FALSE)</f>
        <v>1.0128205128205101</v>
      </c>
      <c r="I326" s="15">
        <f>VLOOKUP(C326,away!$B$2:$E$405,3,FALSE)</f>
        <v>0.42</v>
      </c>
      <c r="J326" s="15">
        <f>VLOOKUP(B326,home!$B$2:$E$405,4,FALSE)</f>
        <v>1.1499999999999999</v>
      </c>
      <c r="K326" s="17">
        <f t="shared" si="396"/>
        <v>0.69730769230769474</v>
      </c>
      <c r="L326" s="17">
        <f t="shared" si="397"/>
        <v>0.48919230769230637</v>
      </c>
      <c r="M326" s="18">
        <f t="shared" si="342"/>
        <v>0.30528790402199751</v>
      </c>
      <c r="N326" s="18">
        <f t="shared" si="343"/>
        <v>0.21287960384303209</v>
      </c>
      <c r="O326" s="18">
        <f t="shared" si="344"/>
        <v>0.14934449427906829</v>
      </c>
      <c r="P326" s="18">
        <f t="shared" si="345"/>
        <v>0.10413906466459684</v>
      </c>
      <c r="Q326" s="18">
        <f t="shared" si="346"/>
        <v>7.4221292647580484E-2</v>
      </c>
      <c r="R326" s="18">
        <f t="shared" si="347"/>
        <v>3.6529088898758937E-2</v>
      </c>
      <c r="S326" s="18">
        <f t="shared" si="348"/>
        <v>8.8809158882001173E-3</v>
      </c>
      <c r="T326" s="18">
        <f t="shared" si="349"/>
        <v>3.6308485430175903E-2</v>
      </c>
      <c r="U326" s="18">
        <f t="shared" si="350"/>
        <v>2.5472014682096224E-2</v>
      </c>
      <c r="V326" s="18">
        <f t="shared" si="351"/>
        <v>3.3660403899900986E-4</v>
      </c>
      <c r="W326" s="18">
        <f t="shared" si="352"/>
        <v>1.7251692765392807E-2</v>
      </c>
      <c r="X326" s="18">
        <f t="shared" si="353"/>
        <v>8.4393953955011741E-3</v>
      </c>
      <c r="Y326" s="18">
        <f t="shared" si="354"/>
        <v>2.0642436545265223E-3</v>
      </c>
      <c r="Z326" s="18">
        <f t="shared" si="355"/>
        <v>5.9565830987604327E-3</v>
      </c>
      <c r="AA326" s="18">
        <f t="shared" si="356"/>
        <v>4.1535712146356547E-3</v>
      </c>
      <c r="AB326" s="18">
        <f t="shared" si="357"/>
        <v>1.4481585792566283E-3</v>
      </c>
      <c r="AC326" s="18">
        <f t="shared" si="358"/>
        <v>7.1763467619152199E-6</v>
      </c>
      <c r="AD326" s="18">
        <f t="shared" si="359"/>
        <v>3.0074345176593523E-3</v>
      </c>
      <c r="AE326" s="18">
        <f t="shared" si="360"/>
        <v>1.4712138319272767E-3</v>
      </c>
      <c r="AF326" s="18">
        <f t="shared" si="361"/>
        <v>3.5985324477467274E-4</v>
      </c>
      <c r="AG326" s="18">
        <f t="shared" si="362"/>
        <v>5.8679146413962197E-5</v>
      </c>
      <c r="AH326" s="18">
        <f t="shared" si="363"/>
        <v>7.2847865801090104E-4</v>
      </c>
      <c r="AI326" s="18">
        <f t="shared" si="364"/>
        <v>5.0797377191298784E-4</v>
      </c>
      <c r="AJ326" s="18">
        <f t="shared" si="365"/>
        <v>1.7710700932274038E-4</v>
      </c>
      <c r="AK326" s="18">
        <f t="shared" si="366"/>
        <v>4.1166026654119164E-5</v>
      </c>
      <c r="AL326" s="18">
        <f t="shared" si="367"/>
        <v>9.7919115647740863E-8</v>
      </c>
      <c r="AM326" s="18">
        <f t="shared" si="368"/>
        <v>4.1942144465510972E-4</v>
      </c>
      <c r="AN326" s="18">
        <f t="shared" si="369"/>
        <v>2.0517774440647406E-4</v>
      </c>
      <c r="AO326" s="18">
        <f t="shared" si="370"/>
        <v>5.0185687136652632E-5</v>
      </c>
      <c r="AP326" s="18">
        <f t="shared" si="371"/>
        <v>8.1834840345010666E-6</v>
      </c>
      <c r="AQ326" s="18">
        <f t="shared" si="372"/>
        <v>1.0008243599501804E-6</v>
      </c>
      <c r="AR326" s="18">
        <f t="shared" si="373"/>
        <v>7.1273231163389449E-5</v>
      </c>
      <c r="AS326" s="18">
        <f t="shared" si="374"/>
        <v>4.9699372345855971E-5</v>
      </c>
      <c r="AT326" s="18">
        <f t="shared" si="375"/>
        <v>1.7327877319814841E-5</v>
      </c>
      <c r="AU326" s="18">
        <f t="shared" si="376"/>
        <v>4.027620715490311E-6</v>
      </c>
      <c r="AV326" s="18">
        <f t="shared" si="377"/>
        <v>7.0212272665230355E-7</v>
      </c>
      <c r="AW326" s="18">
        <f t="shared" si="378"/>
        <v>9.2783138127774345E-10</v>
      </c>
      <c r="AX326" s="18">
        <f t="shared" si="379"/>
        <v>4.8744299946135657E-5</v>
      </c>
      <c r="AY326" s="18">
        <f t="shared" si="380"/>
        <v>2.3845336577496068E-5</v>
      </c>
      <c r="AZ326" s="18">
        <f t="shared" si="381"/>
        <v>5.8324776140225319E-6</v>
      </c>
      <c r="BA326" s="18">
        <f t="shared" si="382"/>
        <v>9.5106772785580007E-7</v>
      </c>
      <c r="BB326" s="18">
        <f t="shared" si="383"/>
        <v>1.1631375414036426E-7</v>
      </c>
      <c r="BC326" s="18">
        <f t="shared" si="384"/>
        <v>1.1379958760856073E-8</v>
      </c>
      <c r="BD326" s="18">
        <f t="shared" si="385"/>
        <v>5.8110527382509467E-6</v>
      </c>
      <c r="BE326" s="18">
        <f t="shared" si="386"/>
        <v>4.0520917747880783E-6</v>
      </c>
      <c r="BF326" s="18">
        <f t="shared" si="387"/>
        <v>1.4127773822482329E-6</v>
      </c>
      <c r="BG326" s="18">
        <f t="shared" si="388"/>
        <v>3.2838017872000717E-7</v>
      </c>
      <c r="BH326" s="18">
        <f t="shared" si="389"/>
        <v>5.7245506155709124E-8</v>
      </c>
      <c r="BI326" s="18">
        <f t="shared" si="390"/>
        <v>7.983546358484695E-9</v>
      </c>
      <c r="BJ326" s="19">
        <f t="shared" si="391"/>
        <v>0.35682536453715519</v>
      </c>
      <c r="BK326" s="19">
        <f t="shared" si="392"/>
        <v>0.4186756082162485</v>
      </c>
      <c r="BL326" s="19">
        <f t="shared" si="393"/>
        <v>0.21855675287511425</v>
      </c>
      <c r="BM326" s="19">
        <f t="shared" si="394"/>
        <v>0.11758901596349826</v>
      </c>
      <c r="BN326" s="19">
        <f t="shared" si="395"/>
        <v>0.8824014483550342</v>
      </c>
    </row>
    <row r="327" spans="1:66" x14ac:dyDescent="0.25">
      <c r="A327" t="s">
        <v>99</v>
      </c>
      <c r="B327" t="s">
        <v>102</v>
      </c>
      <c r="C327" t="s">
        <v>112</v>
      </c>
      <c r="D327" s="16">
        <v>44349</v>
      </c>
      <c r="E327" s="15">
        <f>VLOOKUP(A327,home!$A$2:$E$405,3,FALSE)</f>
        <v>1.34265734265734</v>
      </c>
      <c r="F327" s="15">
        <f>VLOOKUP(B327,home!$B$2:$E$405,3,FALSE)</f>
        <v>0.82</v>
      </c>
      <c r="G327" s="15">
        <f>VLOOKUP(C327,away!$B$2:$E$405,4,FALSE)</f>
        <v>1.42</v>
      </c>
      <c r="H327" s="15">
        <f>VLOOKUP(A327,away!$A$2:$E$405,3,FALSE)</f>
        <v>1.29370629370629</v>
      </c>
      <c r="I327" s="15">
        <f>VLOOKUP(C327,away!$B$2:$E$405,3,FALSE)</f>
        <v>0.81</v>
      </c>
      <c r="J327" s="15">
        <f>VLOOKUP(B327,home!$B$2:$E$405,4,FALSE)</f>
        <v>0.54</v>
      </c>
      <c r="K327" s="17">
        <f t="shared" si="396"/>
        <v>1.5633902097902064</v>
      </c>
      <c r="L327" s="17">
        <f t="shared" si="397"/>
        <v>0.56586713286713131</v>
      </c>
      <c r="M327" s="18">
        <f t="shared" si="342"/>
        <v>0.11892558202114176</v>
      </c>
      <c r="N327" s="18">
        <f t="shared" si="343"/>
        <v>0.18592709062545518</v>
      </c>
      <c r="O327" s="18">
        <f t="shared" si="344"/>
        <v>6.7296078122858344E-2</v>
      </c>
      <c r="P327" s="18">
        <f t="shared" si="345"/>
        <v>0.10521002969455362</v>
      </c>
      <c r="Q327" s="18">
        <f t="shared" si="346"/>
        <v>0.14533829660930661</v>
      </c>
      <c r="R327" s="18">
        <f t="shared" si="347"/>
        <v>1.9040319390292163E-2</v>
      </c>
      <c r="S327" s="18">
        <f t="shared" si="348"/>
        <v>2.3269069110717199E-2</v>
      </c>
      <c r="T327" s="18">
        <f t="shared" si="349"/>
        <v>8.2242165198101042E-2</v>
      </c>
      <c r="U327" s="18">
        <f t="shared" si="350"/>
        <v>2.9767448926061396E-2</v>
      </c>
      <c r="V327" s="18">
        <f t="shared" si="351"/>
        <v>2.2872748659726865E-3</v>
      </c>
      <c r="W327" s="18">
        <f t="shared" si="352"/>
        <v>7.5740156675525028E-2</v>
      </c>
      <c r="X327" s="18">
        <f t="shared" si="353"/>
        <v>4.2858865300886659E-2</v>
      </c>
      <c r="Y327" s="18">
        <f t="shared" si="354"/>
        <v>1.2126211612875656E-2</v>
      </c>
      <c r="Z327" s="18">
        <f t="shared" si="355"/>
        <v>3.5914303140863572E-3</v>
      </c>
      <c r="AA327" s="18">
        <f t="shared" si="356"/>
        <v>5.6148069921863764E-3</v>
      </c>
      <c r="AB327" s="18">
        <f t="shared" si="357"/>
        <v>4.3890671407228899E-3</v>
      </c>
      <c r="AC327" s="18">
        <f t="shared" si="358"/>
        <v>1.2646787831455198E-4</v>
      </c>
      <c r="AD327" s="18">
        <f t="shared" si="359"/>
        <v>2.9602854858623032E-2</v>
      </c>
      <c r="AE327" s="18">
        <f t="shared" si="360"/>
        <v>1.6751282603530843E-2</v>
      </c>
      <c r="AF327" s="18">
        <f t="shared" si="361"/>
        <v>4.7395001293535259E-3</v>
      </c>
      <c r="AG327" s="18">
        <f t="shared" si="362"/>
        <v>8.9397578314022582E-4</v>
      </c>
      <c r="AH327" s="18">
        <f t="shared" si="363"/>
        <v>5.0806809368103686E-4</v>
      </c>
      <c r="AI327" s="18">
        <f t="shared" si="364"/>
        <v>7.9430868356770643E-4</v>
      </c>
      <c r="AJ327" s="18">
        <f t="shared" si="365"/>
        <v>6.2090720972054981E-4</v>
      </c>
      <c r="AK327" s="18">
        <f t="shared" si="366"/>
        <v>3.2357341762175398E-4</v>
      </c>
      <c r="AL327" s="18">
        <f t="shared" si="367"/>
        <v>4.4752992608489638E-6</v>
      </c>
      <c r="AM327" s="18">
        <f t="shared" si="368"/>
        <v>9.2561626935623378E-3</v>
      </c>
      <c r="AN327" s="18">
        <f t="shared" si="369"/>
        <v>5.2377582447578237E-3</v>
      </c>
      <c r="AO327" s="18">
        <f t="shared" si="370"/>
        <v>1.4819376203061437E-3</v>
      </c>
      <c r="AP327" s="18">
        <f t="shared" si="371"/>
        <v>2.7952659743019233E-4</v>
      </c>
      <c r="AQ327" s="18">
        <f t="shared" si="372"/>
        <v>3.9543728561981941E-5</v>
      </c>
      <c r="AR327" s="18">
        <f t="shared" si="373"/>
        <v>5.749980709451151E-5</v>
      </c>
      <c r="AS327" s="18">
        <f t="shared" si="374"/>
        <v>8.9894635476384734E-5</v>
      </c>
      <c r="AT327" s="18">
        <f t="shared" si="375"/>
        <v>7.0270196508219652E-5</v>
      </c>
      <c r="AU327" s="18">
        <f t="shared" si="376"/>
        <v>3.6619912420328185E-5</v>
      </c>
      <c r="AV327" s="18">
        <f t="shared" si="377"/>
        <v>1.4312803140328961E-5</v>
      </c>
      <c r="AW327" s="18">
        <f t="shared" si="378"/>
        <v>1.0997689108598028E-7</v>
      </c>
      <c r="AX327" s="18">
        <f t="shared" si="379"/>
        <v>2.4118323558901186E-3</v>
      </c>
      <c r="AY327" s="18">
        <f t="shared" si="380"/>
        <v>1.3647766601837202E-3</v>
      </c>
      <c r="AZ327" s="18">
        <f t="shared" si="381"/>
        <v>3.8614112785107039E-4</v>
      </c>
      <c r="BA327" s="18">
        <f t="shared" si="382"/>
        <v>7.2834857633055191E-5</v>
      </c>
      <c r="BB327" s="18">
        <f t="shared" si="383"/>
        <v>1.0303713015400658E-5</v>
      </c>
      <c r="BC327" s="18">
        <f t="shared" si="384"/>
        <v>1.1661065083821034E-6</v>
      </c>
      <c r="BD327" s="18">
        <f t="shared" si="385"/>
        <v>5.4228751634973888E-6</v>
      </c>
      <c r="BE327" s="18">
        <f t="shared" si="386"/>
        <v>8.4780699395262816E-6</v>
      </c>
      <c r="BF327" s="18">
        <f t="shared" si="387"/>
        <v>6.6272657706860206E-6</v>
      </c>
      <c r="BG327" s="18">
        <f t="shared" si="388"/>
        <v>3.453667474522757E-6</v>
      </c>
      <c r="BH327" s="18">
        <f t="shared" si="389"/>
        <v>1.3498574793849358E-6</v>
      </c>
      <c r="BI327" s="18">
        <f t="shared" si="390"/>
        <v>4.2207079357649881E-7</v>
      </c>
      <c r="BJ327" s="19">
        <f t="shared" si="391"/>
        <v>0.61676238310249809</v>
      </c>
      <c r="BK327" s="19">
        <f t="shared" si="392"/>
        <v>0.25118767553014437</v>
      </c>
      <c r="BL327" s="19">
        <f t="shared" si="393"/>
        <v>0.12864892913797316</v>
      </c>
      <c r="BM327" s="19">
        <f t="shared" si="394"/>
        <v>0.3570883549378015</v>
      </c>
      <c r="BN327" s="19">
        <f t="shared" si="395"/>
        <v>0.64173739646360772</v>
      </c>
    </row>
    <row r="328" spans="1:66" x14ac:dyDescent="0.25">
      <c r="A328" t="s">
        <v>99</v>
      </c>
      <c r="B328" t="s">
        <v>106</v>
      </c>
      <c r="C328" t="s">
        <v>110</v>
      </c>
      <c r="D328" s="16">
        <v>44349</v>
      </c>
      <c r="E328" s="15">
        <f>VLOOKUP(A328,home!$A$2:$E$405,3,FALSE)</f>
        <v>1.34265734265734</v>
      </c>
      <c r="F328" s="15">
        <f>VLOOKUP(B328,home!$B$2:$E$405,3,FALSE)</f>
        <v>1.06</v>
      </c>
      <c r="G328" s="15">
        <f>VLOOKUP(C328,away!$B$2:$E$405,4,FALSE)</f>
        <v>0.86</v>
      </c>
      <c r="H328" s="15">
        <f>VLOOKUP(A328,away!$A$2:$E$405,3,FALSE)</f>
        <v>1.29370629370629</v>
      </c>
      <c r="I328" s="15">
        <f>VLOOKUP(C328,away!$B$2:$E$405,3,FALSE)</f>
        <v>1.49</v>
      </c>
      <c r="J328" s="15">
        <f>VLOOKUP(B328,home!$B$2:$E$405,4,FALSE)</f>
        <v>1.8</v>
      </c>
      <c r="K328" s="17">
        <f t="shared" si="396"/>
        <v>1.2239664335664313</v>
      </c>
      <c r="L328" s="17">
        <f t="shared" si="397"/>
        <v>3.4697202797202698</v>
      </c>
      <c r="M328" s="18">
        <f t="shared" si="342"/>
        <v>9.1528798337317564E-3</v>
      </c>
      <c r="N328" s="18">
        <f t="shared" si="343"/>
        <v>1.1202817686954769E-2</v>
      </c>
      <c r="O328" s="18">
        <f t="shared" si="344"/>
        <v>3.1757932776941764E-2</v>
      </c>
      <c r="P328" s="18">
        <f t="shared" si="345"/>
        <v>3.8870643718435884E-2</v>
      </c>
      <c r="Q328" s="18">
        <f t="shared" si="346"/>
        <v>6.8559364050984825E-3</v>
      </c>
      <c r="R328" s="18">
        <f t="shared" si="347"/>
        <v>5.5095571699073954E-2</v>
      </c>
      <c r="S328" s="18">
        <f t="shared" si="348"/>
        <v>4.1269168025052975E-2</v>
      </c>
      <c r="T328" s="18">
        <f t="shared" si="349"/>
        <v>2.3788181581242684E-2</v>
      </c>
      <c r="U328" s="18">
        <f t="shared" si="350"/>
        <v>6.7435130397819162E-2</v>
      </c>
      <c r="V328" s="18">
        <f t="shared" si="351"/>
        <v>1.9473641763257211E-2</v>
      </c>
      <c r="W328" s="18">
        <f t="shared" si="352"/>
        <v>2.7971453435022171E-3</v>
      </c>
      <c r="X328" s="18">
        <f t="shared" si="353"/>
        <v>9.7053119236747629E-3</v>
      </c>
      <c r="Y328" s="18">
        <f t="shared" si="354"/>
        <v>1.6837358801292633E-2</v>
      </c>
      <c r="Z328" s="18">
        <f t="shared" si="355"/>
        <v>6.3722074149019689E-2</v>
      </c>
      <c r="AA328" s="18">
        <f t="shared" si="356"/>
        <v>7.7993679835631324E-2</v>
      </c>
      <c r="AB328" s="18">
        <f t="shared" si="357"/>
        <v>4.7730823074569877E-2</v>
      </c>
      <c r="AC328" s="18">
        <f t="shared" si="358"/>
        <v>5.1688171143303178E-3</v>
      </c>
      <c r="AD328" s="18">
        <f t="shared" si="359"/>
        <v>8.5590300256333971E-4</v>
      </c>
      <c r="AE328" s="18">
        <f t="shared" si="360"/>
        <v>2.96974400546749E-3</v>
      </c>
      <c r="AF328" s="18">
        <f t="shared" si="361"/>
        <v>5.152090500674127E-3</v>
      </c>
      <c r="AG328" s="18">
        <f t="shared" si="362"/>
        <v>5.9587709643810598E-3</v>
      </c>
      <c r="AH328" s="18">
        <f t="shared" si="363"/>
        <v>5.5274443235173096E-2</v>
      </c>
      <c r="AI328" s="18">
        <f t="shared" si="364"/>
        <v>6.765406315392497E-2</v>
      </c>
      <c r="AJ328" s="18">
        <f t="shared" si="365"/>
        <v>4.140315119739383E-2</v>
      </c>
      <c r="AK328" s="18">
        <f t="shared" si="366"/>
        <v>1.6892022436495284E-2</v>
      </c>
      <c r="AL328" s="18">
        <f t="shared" si="367"/>
        <v>8.780416749554189E-4</v>
      </c>
      <c r="AM328" s="18">
        <f t="shared" si="368"/>
        <v>2.0951930910525024E-4</v>
      </c>
      <c r="AN328" s="18">
        <f t="shared" si="369"/>
        <v>7.269733957954665E-4</v>
      </c>
      <c r="AO328" s="18">
        <f t="shared" si="370"/>
        <v>1.2611971671043203E-3</v>
      </c>
      <c r="AP328" s="18">
        <f t="shared" si="371"/>
        <v>1.4586671291425381E-3</v>
      </c>
      <c r="AQ328" s="18">
        <f t="shared" si="372"/>
        <v>1.2652917298368025E-3</v>
      </c>
      <c r="AR328" s="18">
        <f t="shared" si="373"/>
        <v>3.8357371328665388E-2</v>
      </c>
      <c r="AS328" s="18">
        <f t="shared" si="374"/>
        <v>4.6948134986129868E-2</v>
      </c>
      <c r="AT328" s="18">
        <f t="shared" si="375"/>
        <v>2.8731470670784385E-2</v>
      </c>
      <c r="AU328" s="18">
        <f t="shared" si="376"/>
        <v>1.1722118562679497E-2</v>
      </c>
      <c r="AV328" s="18">
        <f t="shared" si="377"/>
        <v>3.5868699127514217E-3</v>
      </c>
      <c r="AW328" s="18">
        <f t="shared" si="378"/>
        <v>1.035801655906424E-4</v>
      </c>
      <c r="AX328" s="18">
        <f t="shared" si="379"/>
        <v>4.2740766921475918E-5</v>
      </c>
      <c r="AY328" s="18">
        <f t="shared" si="380"/>
        <v>1.4829850575824227E-4</v>
      </c>
      <c r="AZ328" s="18">
        <f t="shared" si="381"/>
        <v>2.5727716644079321E-4</v>
      </c>
      <c r="BA328" s="18">
        <f t="shared" si="382"/>
        <v>2.9755993396952919E-4</v>
      </c>
      <c r="BB328" s="18">
        <f t="shared" si="383"/>
        <v>2.5811243433157495E-4</v>
      </c>
      <c r="BC328" s="18">
        <f t="shared" si="384"/>
        <v>1.7911558956964639E-4</v>
      </c>
      <c r="BD328" s="18">
        <f t="shared" si="385"/>
        <v>2.2181558195971854E-2</v>
      </c>
      <c r="BE328" s="18">
        <f t="shared" si="386"/>
        <v>2.7149482676069914E-2</v>
      </c>
      <c r="BF328" s="18">
        <f t="shared" si="387"/>
        <v>1.6615027742101451E-2</v>
      </c>
      <c r="BG328" s="18">
        <f t="shared" si="388"/>
        <v>6.7787454163690773E-3</v>
      </c>
      <c r="BH328" s="18">
        <f t="shared" si="389"/>
        <v>2.0742392128320132E-3</v>
      </c>
      <c r="BI328" s="18">
        <f t="shared" si="390"/>
        <v>5.077598343387283E-4</v>
      </c>
      <c r="BJ328" s="19">
        <f t="shared" si="391"/>
        <v>9.2228013342827209E-2</v>
      </c>
      <c r="BK328" s="19">
        <f t="shared" si="392"/>
        <v>0.1149614906355218</v>
      </c>
      <c r="BL328" s="19">
        <f t="shared" si="393"/>
        <v>0.66588959634571676</v>
      </c>
      <c r="BM328" s="19">
        <f t="shared" si="394"/>
        <v>0.78382067401268107</v>
      </c>
      <c r="BN328" s="19">
        <f t="shared" si="395"/>
        <v>0.15293578212023662</v>
      </c>
    </row>
    <row r="329" spans="1:66" x14ac:dyDescent="0.25">
      <c r="A329" t="s">
        <v>99</v>
      </c>
      <c r="B329" t="s">
        <v>121</v>
      </c>
      <c r="C329" t="s">
        <v>113</v>
      </c>
      <c r="D329" s="16">
        <v>44349</v>
      </c>
      <c r="E329" s="15">
        <f>VLOOKUP(A329,home!$A$2:$E$405,3,FALSE)</f>
        <v>1.34265734265734</v>
      </c>
      <c r="F329" s="15">
        <f>VLOOKUP(B329,home!$B$2:$E$405,3,FALSE)</f>
        <v>1.37</v>
      </c>
      <c r="G329" s="15">
        <f>VLOOKUP(C329,away!$B$2:$E$405,4,FALSE)</f>
        <v>1.24</v>
      </c>
      <c r="H329" s="15">
        <f>VLOOKUP(A329,away!$A$2:$E$405,3,FALSE)</f>
        <v>1.29370629370629</v>
      </c>
      <c r="I329" s="15">
        <f>VLOOKUP(C329,away!$B$2:$E$405,3,FALSE)</f>
        <v>1.24</v>
      </c>
      <c r="J329" s="15">
        <f>VLOOKUP(B329,home!$B$2:$E$405,4,FALSE)</f>
        <v>0.71</v>
      </c>
      <c r="K329" s="17">
        <f t="shared" si="396"/>
        <v>2.2809062937062894</v>
      </c>
      <c r="L329" s="17">
        <f t="shared" si="397"/>
        <v>1.1389790209790176</v>
      </c>
      <c r="M329" s="18">
        <f t="shared" si="342"/>
        <v>3.2716186790052164E-2</v>
      </c>
      <c r="N329" s="18">
        <f t="shared" si="343"/>
        <v>7.4622556355500538E-2</v>
      </c>
      <c r="O329" s="18">
        <f t="shared" si="344"/>
        <v>3.7263050400300285E-2</v>
      </c>
      <c r="P329" s="18">
        <f t="shared" si="345"/>
        <v>8.4993526180739576E-2</v>
      </c>
      <c r="Q329" s="18">
        <f t="shared" si="346"/>
        <v>8.5103529221856752E-2</v>
      </c>
      <c r="R329" s="18">
        <f t="shared" si="347"/>
        <v>2.122091633181291E-2</v>
      </c>
      <c r="S329" s="18">
        <f t="shared" si="348"/>
        <v>5.5201264277784053E-2</v>
      </c>
      <c r="T329" s="18">
        <f t="shared" si="349"/>
        <v>9.6931134394969615E-2</v>
      </c>
      <c r="U329" s="18">
        <f t="shared" si="350"/>
        <v>4.8402921619446641E-2</v>
      </c>
      <c r="V329" s="18">
        <f t="shared" si="351"/>
        <v>1.5934178701176197E-2</v>
      </c>
      <c r="W329" s="18">
        <f t="shared" si="352"/>
        <v>6.4704391806250053E-2</v>
      </c>
      <c r="X329" s="18">
        <f t="shared" si="353"/>
        <v>7.3696944832525452E-2</v>
      </c>
      <c r="Y329" s="18">
        <f t="shared" si="354"/>
        <v>4.1969637037247265E-2</v>
      </c>
      <c r="Z329" s="18">
        <f t="shared" si="355"/>
        <v>8.0567261692953019E-3</v>
      </c>
      <c r="AA329" s="18">
        <f t="shared" si="356"/>
        <v>1.8376637426213815E-2</v>
      </c>
      <c r="AB329" s="18">
        <f t="shared" si="357"/>
        <v>2.0957693981304825E-2</v>
      </c>
      <c r="AC329" s="18">
        <f t="shared" si="358"/>
        <v>2.5872170771648398E-3</v>
      </c>
      <c r="AD329" s="18">
        <f t="shared" si="359"/>
        <v>3.6896163625328361E-2</v>
      </c>
      <c r="AE329" s="18">
        <f t="shared" si="360"/>
        <v>4.2023956323858136E-2</v>
      </c>
      <c r="AF329" s="18">
        <f t="shared" si="361"/>
        <v>2.3932202315706474E-2</v>
      </c>
      <c r="AG329" s="18">
        <f t="shared" si="362"/>
        <v>9.0860921211383758E-3</v>
      </c>
      <c r="AH329" s="18">
        <f t="shared" si="363"/>
        <v>2.2941105211499997E-3</v>
      </c>
      <c r="AI329" s="18">
        <f t="shared" si="364"/>
        <v>5.2326511261488497E-3</v>
      </c>
      <c r="AJ329" s="18">
        <f t="shared" si="365"/>
        <v>5.967593443201108E-3</v>
      </c>
      <c r="AK329" s="18">
        <f t="shared" si="366"/>
        <v>4.5371738142925971E-3</v>
      </c>
      <c r="AL329" s="18">
        <f t="shared" si="367"/>
        <v>2.688537069364439E-4</v>
      </c>
      <c r="AM329" s="18">
        <f t="shared" si="368"/>
        <v>1.6831338365325695E-2</v>
      </c>
      <c r="AN329" s="18">
        <f t="shared" si="369"/>
        <v>1.9170541293105237E-2</v>
      </c>
      <c r="AO329" s="18">
        <f t="shared" si="370"/>
        <v>1.091742217682942E-2</v>
      </c>
      <c r="AP329" s="18">
        <f t="shared" si="371"/>
        <v>4.1449049408599278E-3</v>
      </c>
      <c r="AQ329" s="18">
        <f t="shared" si="372"/>
        <v>1.180239942897934E-3</v>
      </c>
      <c r="AR329" s="18">
        <f t="shared" si="373"/>
        <v>5.2258875107941767E-4</v>
      </c>
      <c r="AS329" s="18">
        <f t="shared" si="374"/>
        <v>1.1919759713571532E-3</v>
      </c>
      <c r="AT329" s="18">
        <f t="shared" si="375"/>
        <v>1.3593927475075995E-3</v>
      </c>
      <c r="AU329" s="18">
        <f t="shared" si="376"/>
        <v>1.0335491578029228E-3</v>
      </c>
      <c r="AV329" s="18">
        <f t="shared" si="377"/>
        <v>5.8935719472188043E-4</v>
      </c>
      <c r="AW329" s="18">
        <f t="shared" si="378"/>
        <v>1.9401562024201005E-5</v>
      </c>
      <c r="AX329" s="18">
        <f t="shared" si="379"/>
        <v>6.3984509348285834E-3</v>
      </c>
      <c r="AY329" s="18">
        <f t="shared" si="380"/>
        <v>7.2877013815333402E-3</v>
      </c>
      <c r="AZ329" s="18">
        <f t="shared" si="381"/>
        <v>4.1502694923631397E-3</v>
      </c>
      <c r="BA329" s="18">
        <f t="shared" si="382"/>
        <v>1.575689961070284E-3</v>
      </c>
      <c r="BB329" s="18">
        <f t="shared" si="383"/>
        <v>4.4866945230657485E-4</v>
      </c>
      <c r="BC329" s="18">
        <f t="shared" si="384"/>
        <v>1.0220501870626684E-4</v>
      </c>
      <c r="BD329" s="18">
        <f t="shared" si="385"/>
        <v>9.9202937346513819E-5</v>
      </c>
      <c r="BE329" s="18">
        <f t="shared" si="386"/>
        <v>2.2627260414781404E-4</v>
      </c>
      <c r="BF329" s="18">
        <f t="shared" si="387"/>
        <v>2.5805330344703053E-4</v>
      </c>
      <c r="BG329" s="18">
        <f t="shared" si="388"/>
        <v>1.9619846798134359E-4</v>
      </c>
      <c r="BH329" s="18">
        <f t="shared" si="389"/>
        <v>1.1187758010854464E-4</v>
      </c>
      <c r="BI329" s="18">
        <f t="shared" si="390"/>
        <v>5.1036455318841784E-5</v>
      </c>
      <c r="BJ329" s="19">
        <f t="shared" si="391"/>
        <v>0.6211740409942077</v>
      </c>
      <c r="BK329" s="19">
        <f t="shared" si="392"/>
        <v>0.1989889281153866</v>
      </c>
      <c r="BL329" s="19">
        <f t="shared" si="393"/>
        <v>0.16989225383469012</v>
      </c>
      <c r="BM329" s="19">
        <f t="shared" si="394"/>
        <v>0.65492388401380852</v>
      </c>
      <c r="BN329" s="19">
        <f t="shared" si="395"/>
        <v>0.33591976528026218</v>
      </c>
    </row>
    <row r="330" spans="1:66" x14ac:dyDescent="0.25">
      <c r="A330" t="s">
        <v>99</v>
      </c>
      <c r="B330" t="s">
        <v>108</v>
      </c>
      <c r="C330" t="s">
        <v>104</v>
      </c>
      <c r="D330" s="16">
        <v>44349</v>
      </c>
      <c r="E330" s="15">
        <f>VLOOKUP(A330,home!$A$2:$E$405,3,FALSE)</f>
        <v>1.34265734265734</v>
      </c>
      <c r="F330" s="15">
        <f>VLOOKUP(B330,home!$B$2:$E$405,3,FALSE)</f>
        <v>0.99</v>
      </c>
      <c r="G330" s="15">
        <f>VLOOKUP(C330,away!$B$2:$E$405,4,FALSE)</f>
        <v>1.06</v>
      </c>
      <c r="H330" s="15">
        <f>VLOOKUP(A330,away!$A$2:$E$405,3,FALSE)</f>
        <v>1.29370629370629</v>
      </c>
      <c r="I330" s="15">
        <f>VLOOKUP(C330,away!$B$2:$E$405,3,FALSE)</f>
        <v>0.74</v>
      </c>
      <c r="J330" s="15">
        <f>VLOOKUP(B330,home!$B$2:$E$405,4,FALSE)</f>
        <v>0.52</v>
      </c>
      <c r="K330" s="17">
        <f t="shared" si="396"/>
        <v>1.4089846153846126</v>
      </c>
      <c r="L330" s="17">
        <f t="shared" si="397"/>
        <v>0.49781818181818038</v>
      </c>
      <c r="M330" s="18">
        <f t="shared" si="342"/>
        <v>0.14855458727562343</v>
      </c>
      <c r="N330" s="18">
        <f t="shared" si="343"/>
        <v>0.20931112801616414</v>
      </c>
      <c r="O330" s="18">
        <f t="shared" si="344"/>
        <v>7.3953174538301053E-2</v>
      </c>
      <c r="P330" s="18">
        <f t="shared" si="345"/>
        <v>0.10419888518331923</v>
      </c>
      <c r="Q330" s="18">
        <f t="shared" si="346"/>
        <v>0.14745807960178725</v>
      </c>
      <c r="R330" s="18">
        <f t="shared" si="347"/>
        <v>1.8407617444169789E-2</v>
      </c>
      <c r="S330" s="18">
        <f t="shared" si="348"/>
        <v>1.8271747565260402E-2</v>
      </c>
      <c r="T330" s="18">
        <f t="shared" si="349"/>
        <v>7.3407313081762238E-2</v>
      </c>
      <c r="U330" s="18">
        <f t="shared" si="350"/>
        <v>2.5936049784720652E-2</v>
      </c>
      <c r="V330" s="18">
        <f t="shared" si="351"/>
        <v>1.4240150607763794E-3</v>
      </c>
      <c r="W330" s="18">
        <f t="shared" si="352"/>
        <v>6.9255388524359252E-2</v>
      </c>
      <c r="X330" s="18">
        <f t="shared" si="353"/>
        <v>3.4476591596308198E-2</v>
      </c>
      <c r="Y330" s="18">
        <f t="shared" si="354"/>
        <v>8.5815370718810517E-3</v>
      </c>
      <c r="Z330" s="18">
        <f t="shared" si="355"/>
        <v>3.0545488825537426E-3</v>
      </c>
      <c r="AA330" s="18">
        <f t="shared" si="356"/>
        <v>4.303812382458483E-3</v>
      </c>
      <c r="AB330" s="18">
        <f t="shared" si="357"/>
        <v>3.0320027171928999E-3</v>
      </c>
      <c r="AC330" s="18">
        <f t="shared" si="358"/>
        <v>6.2426876434087483E-5</v>
      </c>
      <c r="AD330" s="18">
        <f t="shared" si="359"/>
        <v>2.4394944240826576E-2</v>
      </c>
      <c r="AE330" s="18">
        <f t="shared" si="360"/>
        <v>1.2144246787524175E-2</v>
      </c>
      <c r="AF330" s="18">
        <f t="shared" si="361"/>
        <v>3.0228134276582812E-3</v>
      </c>
      <c r="AG330" s="18">
        <f t="shared" si="362"/>
        <v>5.0160382817747591E-4</v>
      </c>
      <c r="AH330" s="18">
        <f t="shared" si="363"/>
        <v>3.8015249274691453E-4</v>
      </c>
      <c r="AI330" s="18">
        <f t="shared" si="364"/>
        <v>5.35629013780513E-4</v>
      </c>
      <c r="AJ330" s="18">
        <f t="shared" si="365"/>
        <v>3.7734651998518786E-4</v>
      </c>
      <c r="AK330" s="18">
        <f t="shared" si="366"/>
        <v>1.7722514710935062E-4</v>
      </c>
      <c r="AL330" s="18">
        <f t="shared" si="367"/>
        <v>1.7514937907208246E-6</v>
      </c>
      <c r="AM330" s="18">
        <f t="shared" si="368"/>
        <v>6.8744202256980124E-3</v>
      </c>
      <c r="AN330" s="18">
        <f t="shared" si="369"/>
        <v>3.4222113778111097E-3</v>
      </c>
      <c r="AO330" s="18">
        <f t="shared" si="370"/>
        <v>8.5181952294970825E-4</v>
      </c>
      <c r="AP330" s="18">
        <f t="shared" si="371"/>
        <v>1.4135041538401789E-4</v>
      </c>
      <c r="AQ330" s="18">
        <f t="shared" si="372"/>
        <v>1.7591701696429075E-5</v>
      </c>
      <c r="AR330" s="18">
        <f t="shared" si="373"/>
        <v>3.7849364550583605E-5</v>
      </c>
      <c r="AS330" s="18">
        <f t="shared" si="374"/>
        <v>5.3329172353856024E-5</v>
      </c>
      <c r="AT330" s="18">
        <f t="shared" si="375"/>
        <v>3.7569991698888779E-5</v>
      </c>
      <c r="AU330" s="18">
        <f t="shared" si="376"/>
        <v>1.7645180101287299E-5</v>
      </c>
      <c r="AV330" s="18">
        <f t="shared" si="377"/>
        <v>6.2154468246011294E-6</v>
      </c>
      <c r="AW330" s="18">
        <f t="shared" si="378"/>
        <v>3.412582085997121E-8</v>
      </c>
      <c r="AX330" s="18">
        <f t="shared" si="379"/>
        <v>1.6143253896162195E-3</v>
      </c>
      <c r="AY330" s="18">
        <f t="shared" si="380"/>
        <v>8.036405303216721E-4</v>
      </c>
      <c r="AZ330" s="18">
        <f t="shared" si="381"/>
        <v>2.000334338200665E-4</v>
      </c>
      <c r="BA330" s="18">
        <f t="shared" si="382"/>
        <v>3.3193426775717616E-5</v>
      </c>
      <c r="BB330" s="18">
        <f t="shared" si="383"/>
        <v>4.1310728414506607E-6</v>
      </c>
      <c r="BC330" s="18">
        <f t="shared" si="384"/>
        <v>4.1130463417788646E-7</v>
      </c>
      <c r="BD330" s="18">
        <f t="shared" si="385"/>
        <v>3.1403503072575034E-6</v>
      </c>
      <c r="BE330" s="18">
        <f t="shared" si="386"/>
        <v>4.4247052698441629E-6</v>
      </c>
      <c r="BF330" s="18">
        <f t="shared" si="387"/>
        <v>3.1171708264108239E-6</v>
      </c>
      <c r="BG330" s="18">
        <f t="shared" si="388"/>
        <v>1.4640152459795297E-6</v>
      </c>
      <c r="BH330" s="18">
        <f t="shared" si="389"/>
        <v>5.156937395684195E-7</v>
      </c>
      <c r="BI330" s="18">
        <f t="shared" si="390"/>
        <v>1.4532090906041224E-7</v>
      </c>
      <c r="BJ330" s="19">
        <f t="shared" si="391"/>
        <v>0.59651677457799712</v>
      </c>
      <c r="BK330" s="19">
        <f t="shared" si="392"/>
        <v>0.27331705398552592</v>
      </c>
      <c r="BL330" s="19">
        <f t="shared" si="393"/>
        <v>0.12726842645229219</v>
      </c>
      <c r="BM330" s="19">
        <f t="shared" si="394"/>
        <v>0.29746972543450328</v>
      </c>
      <c r="BN330" s="19">
        <f t="shared" si="395"/>
        <v>0.70188347205936485</v>
      </c>
    </row>
    <row r="331" spans="1:66" x14ac:dyDescent="0.25">
      <c r="A331" t="s">
        <v>99</v>
      </c>
      <c r="B331" t="s">
        <v>107</v>
      </c>
      <c r="C331" t="s">
        <v>111</v>
      </c>
      <c r="D331" s="16">
        <v>44349</v>
      </c>
      <c r="E331" s="15">
        <f>VLOOKUP(A331,home!$A$2:$E$405,3,FALSE)</f>
        <v>1.34265734265734</v>
      </c>
      <c r="F331" s="15">
        <f>VLOOKUP(B331,home!$B$2:$E$405,3,FALSE)</f>
        <v>0.8</v>
      </c>
      <c r="G331" s="15">
        <f>VLOOKUP(C331,away!$B$2:$E$405,4,FALSE)</f>
        <v>0.8</v>
      </c>
      <c r="H331" s="15">
        <f>VLOOKUP(A331,away!$A$2:$E$405,3,FALSE)</f>
        <v>1.29370629370629</v>
      </c>
      <c r="I331" s="15">
        <f>VLOOKUP(C331,away!$B$2:$E$405,3,FALSE)</f>
        <v>0.86</v>
      </c>
      <c r="J331" s="15">
        <f>VLOOKUP(B331,home!$B$2:$E$405,4,FALSE)</f>
        <v>0.83</v>
      </c>
      <c r="K331" s="17">
        <f t="shared" si="396"/>
        <v>0.85930069930069775</v>
      </c>
      <c r="L331" s="17">
        <f t="shared" si="397"/>
        <v>0.92344755244754972</v>
      </c>
      <c r="M331" s="18">
        <f t="shared" si="342"/>
        <v>0.16817532345502542</v>
      </c>
      <c r="N331" s="18">
        <f t="shared" si="343"/>
        <v>0.14451317305002437</v>
      </c>
      <c r="O331" s="18">
        <f t="shared" si="344"/>
        <v>0.15530109082661822</v>
      </c>
      <c r="P331" s="18">
        <f t="shared" si="345"/>
        <v>0.1334503359494742</v>
      </c>
      <c r="Q331" s="18">
        <f t="shared" si="346"/>
        <v>6.2090135330024346E-2</v>
      </c>
      <c r="R331" s="18">
        <f t="shared" si="347"/>
        <v>7.1706206108137605E-2</v>
      </c>
      <c r="S331" s="18">
        <f t="shared" si="348"/>
        <v>2.6473848539661241E-2</v>
      </c>
      <c r="T331" s="18">
        <f t="shared" si="349"/>
        <v>5.7336983501648113E-2</v>
      </c>
      <c r="U331" s="18">
        <f t="shared" si="350"/>
        <v>6.1617193052922598E-2</v>
      </c>
      <c r="V331" s="18">
        <f t="shared" si="351"/>
        <v>2.3341672441142087E-3</v>
      </c>
      <c r="W331" s="18">
        <f t="shared" si="352"/>
        <v>1.7784698902921628E-2</v>
      </c>
      <c r="X331" s="18">
        <f t="shared" si="353"/>
        <v>1.6423236672919599E-2</v>
      </c>
      <c r="Y331" s="18">
        <f t="shared" si="354"/>
        <v>7.5829988544372211E-3</v>
      </c>
      <c r="Z331" s="18">
        <f t="shared" si="355"/>
        <v>2.207230684195307E-2</v>
      </c>
      <c r="AA331" s="18">
        <f t="shared" si="356"/>
        <v>1.8966748704469846E-2</v>
      </c>
      <c r="AB331" s="18">
        <f t="shared" si="357"/>
        <v>8.1490702126057711E-3</v>
      </c>
      <c r="AC331" s="18">
        <f t="shared" si="358"/>
        <v>1.1576289719928861E-4</v>
      </c>
      <c r="AD331" s="18">
        <f t="shared" si="359"/>
        <v>3.8206010510332261E-3</v>
      </c>
      <c r="AE331" s="18">
        <f t="shared" si="360"/>
        <v>3.5281246894551688E-3</v>
      </c>
      <c r="AF331" s="18">
        <f t="shared" si="361"/>
        <v>1.6290190546035732E-3</v>
      </c>
      <c r="AG331" s="18">
        <f t="shared" si="362"/>
        <v>5.0143788628803036E-4</v>
      </c>
      <c r="AH331" s="18">
        <f t="shared" si="363"/>
        <v>5.0956544325182172E-3</v>
      </c>
      <c r="AI331" s="18">
        <f t="shared" si="364"/>
        <v>4.3786994172576041E-3</v>
      </c>
      <c r="AJ331" s="18">
        <f t="shared" si="365"/>
        <v>1.8813097356385085E-3</v>
      </c>
      <c r="AK331" s="18">
        <f t="shared" si="366"/>
        <v>5.3887025714512713E-4</v>
      </c>
      <c r="AL331" s="18">
        <f t="shared" si="367"/>
        <v>3.6744029276948923E-6</v>
      </c>
      <c r="AM331" s="18">
        <f t="shared" si="368"/>
        <v>6.5660903098036666E-4</v>
      </c>
      <c r="AN331" s="18">
        <f t="shared" si="369"/>
        <v>6.0634400257377689E-4</v>
      </c>
      <c r="AO331" s="18">
        <f t="shared" si="370"/>
        <v>2.7996344255900251E-4</v>
      </c>
      <c r="AP331" s="18">
        <f t="shared" si="371"/>
        <v>8.6177185268633685E-5</v>
      </c>
      <c r="AQ331" s="18">
        <f t="shared" si="372"/>
        <v>1.9895027703284706E-5</v>
      </c>
      <c r="AR331" s="18">
        <f t="shared" si="373"/>
        <v>9.4111392276549145E-4</v>
      </c>
      <c r="AS331" s="18">
        <f t="shared" si="374"/>
        <v>8.0869985195400958E-4</v>
      </c>
      <c r="AT331" s="18">
        <f t="shared" si="375"/>
        <v>3.4745817415422558E-4</v>
      </c>
      <c r="AU331" s="18">
        <f t="shared" si="376"/>
        <v>9.9523684009489893E-5</v>
      </c>
      <c r="AV331" s="18">
        <f t="shared" si="377"/>
        <v>2.1380192816584082E-5</v>
      </c>
      <c r="AW331" s="18">
        <f t="shared" si="378"/>
        <v>8.099191682174388E-8</v>
      </c>
      <c r="AX331" s="18">
        <f t="shared" si="379"/>
        <v>9.4037433248097047E-5</v>
      </c>
      <c r="AY331" s="18">
        <f t="shared" si="380"/>
        <v>8.6838637571405052E-5</v>
      </c>
      <c r="AZ331" s="18">
        <f t="shared" si="381"/>
        <v>4.0095463661596911E-5</v>
      </c>
      <c r="BA331" s="18">
        <f t="shared" si="382"/>
        <v>1.2342019260850445E-5</v>
      </c>
      <c r="BB331" s="18">
        <f t="shared" si="383"/>
        <v>2.8493018696732153E-6</v>
      </c>
      <c r="BC331" s="18">
        <f t="shared" si="384"/>
        <v>5.2623616754679179E-7</v>
      </c>
      <c r="BD331" s="18">
        <f t="shared" si="385"/>
        <v>1.4484489142535084E-4</v>
      </c>
      <c r="BE331" s="18">
        <f t="shared" si="386"/>
        <v>1.2446531649193759E-4</v>
      </c>
      <c r="BF331" s="18">
        <f t="shared" si="387"/>
        <v>5.3476566750102321E-5</v>
      </c>
      <c r="BG331" s="18">
        <f t="shared" si="388"/>
        <v>1.5317483734854455E-5</v>
      </c>
      <c r="BH331" s="18">
        <f t="shared" si="389"/>
        <v>3.2905811212218738E-6</v>
      </c>
      <c r="BI331" s="18">
        <f t="shared" si="390"/>
        <v>5.6551973171432631E-7</v>
      </c>
      <c r="BJ331" s="19">
        <f t="shared" si="391"/>
        <v>0.31709608677421941</v>
      </c>
      <c r="BK331" s="19">
        <f t="shared" si="392"/>
        <v>0.33063995112597344</v>
      </c>
      <c r="BL331" s="19">
        <f t="shared" si="393"/>
        <v>0.3301949789322684</v>
      </c>
      <c r="BM331" s="19">
        <f t="shared" si="394"/>
        <v>0.26468030130945569</v>
      </c>
      <c r="BN331" s="19">
        <f t="shared" si="395"/>
        <v>0.73523626471930426</v>
      </c>
    </row>
    <row r="332" spans="1:66" x14ac:dyDescent="0.25">
      <c r="A332" t="s">
        <v>99</v>
      </c>
      <c r="B332" t="s">
        <v>115</v>
      </c>
      <c r="C332" t="s">
        <v>101</v>
      </c>
      <c r="D332" s="16">
        <v>44349</v>
      </c>
      <c r="E332" s="15">
        <f>VLOOKUP(A332,home!$A$2:$E$405,3,FALSE)</f>
        <v>1.34265734265734</v>
      </c>
      <c r="F332" s="15">
        <f>VLOOKUP(B332,home!$B$2:$E$405,3,FALSE)</f>
        <v>1.06</v>
      </c>
      <c r="G332" s="15">
        <f>VLOOKUP(C332,away!$B$2:$E$405,4,FALSE)</f>
        <v>0.27</v>
      </c>
      <c r="H332" s="15">
        <f>VLOOKUP(A332,away!$A$2:$E$405,3,FALSE)</f>
        <v>1.29370629370629</v>
      </c>
      <c r="I332" s="15">
        <f>VLOOKUP(C332,away!$B$2:$E$405,3,FALSE)</f>
        <v>1.22</v>
      </c>
      <c r="J332" s="15">
        <f>VLOOKUP(B332,home!$B$2:$E$405,4,FALSE)</f>
        <v>0.84</v>
      </c>
      <c r="K332" s="17">
        <f t="shared" si="396"/>
        <v>0.38426853146853079</v>
      </c>
      <c r="L332" s="17">
        <f t="shared" si="397"/>
        <v>1.3257902097902059</v>
      </c>
      <c r="M332" s="18">
        <f t="shared" si="342"/>
        <v>0.18085516864483717</v>
      </c>
      <c r="N332" s="18">
        <f t="shared" si="343"/>
        <v>6.9496950063645049E-2</v>
      </c>
      <c r="O332" s="18">
        <f t="shared" si="344"/>
        <v>0.23977601197928169</v>
      </c>
      <c r="P332" s="18">
        <f t="shared" si="345"/>
        <v>9.213837600465942E-2</v>
      </c>
      <c r="Q332" s="18">
        <f t="shared" si="346"/>
        <v>1.335274547124935E-2</v>
      </c>
      <c r="R332" s="18">
        <f t="shared" si="347"/>
        <v>0.15894634461233545</v>
      </c>
      <c r="S332" s="18">
        <f t="shared" si="348"/>
        <v>1.1735191750930294E-2</v>
      </c>
      <c r="T332" s="18">
        <f t="shared" si="349"/>
        <v>1.7702939219602892E-2</v>
      </c>
      <c r="U332" s="18">
        <f t="shared" si="350"/>
        <v>6.1078078426473156E-2</v>
      </c>
      <c r="V332" s="18">
        <f t="shared" si="351"/>
        <v>6.6428937962777137E-4</v>
      </c>
      <c r="W332" s="18">
        <f t="shared" si="352"/>
        <v>1.710346631103354E-3</v>
      </c>
      <c r="X332" s="18">
        <f t="shared" si="353"/>
        <v>2.2675608188644876E-3</v>
      </c>
      <c r="Y332" s="18">
        <f t="shared" si="354"/>
        <v>1.5031549668772003E-3</v>
      </c>
      <c r="Z332" s="18">
        <f t="shared" si="355"/>
        <v>7.0243169189658214E-2</v>
      </c>
      <c r="AA332" s="18">
        <f t="shared" si="356"/>
        <v>2.6992239470205508E-2</v>
      </c>
      <c r="AB332" s="18">
        <f t="shared" si="357"/>
        <v>5.1861341111313916E-3</v>
      </c>
      <c r="AC332" s="18">
        <f t="shared" si="358"/>
        <v>2.1151781662735733E-5</v>
      </c>
      <c r="AD332" s="18">
        <f t="shared" si="359"/>
        <v>1.6430809705905873E-4</v>
      </c>
      <c r="AE332" s="18">
        <f t="shared" si="360"/>
        <v>2.1783806647015895E-4</v>
      </c>
      <c r="AF332" s="18">
        <f t="shared" si="361"/>
        <v>1.4440378792288246E-4</v>
      </c>
      <c r="AG332" s="18">
        <f t="shared" si="362"/>
        <v>6.3816376094926266E-5</v>
      </c>
      <c r="AH332" s="18">
        <f t="shared" si="363"/>
        <v>2.328192650407146E-2</v>
      </c>
      <c r="AI332" s="18">
        <f t="shared" si="364"/>
        <v>8.9465117074778045E-3</v>
      </c>
      <c r="AJ332" s="18">
        <f t="shared" si="365"/>
        <v>1.7189314577992568E-3</v>
      </c>
      <c r="AK332" s="18">
        <f t="shared" si="366"/>
        <v>2.2017708899452706E-4</v>
      </c>
      <c r="AL332" s="18">
        <f t="shared" si="367"/>
        <v>4.3103900797810889E-7</v>
      </c>
      <c r="AM332" s="18">
        <f t="shared" si="368"/>
        <v>1.2627686233054662E-5</v>
      </c>
      <c r="AN332" s="18">
        <f t="shared" si="369"/>
        <v>1.6741662780086433E-5</v>
      </c>
      <c r="AO332" s="18">
        <f t="shared" si="370"/>
        <v>1.109796630472384E-5</v>
      </c>
      <c r="AP332" s="18">
        <f t="shared" si="371"/>
        <v>4.9045250251281534E-6</v>
      </c>
      <c r="AQ332" s="18">
        <f t="shared" si="372"/>
        <v>1.6255928154964916E-6</v>
      </c>
      <c r="AR332" s="18">
        <f t="shared" si="373"/>
        <v>6.1733900448306097E-3</v>
      </c>
      <c r="AS332" s="18">
        <f t="shared" si="374"/>
        <v>2.3722395267095058E-3</v>
      </c>
      <c r="AT332" s="18">
        <f t="shared" si="375"/>
        <v>4.5578849961013212E-4</v>
      </c>
      <c r="AU332" s="18">
        <f t="shared" si="376"/>
        <v>5.8381725801810155E-5</v>
      </c>
      <c r="AV332" s="18">
        <f t="shared" si="377"/>
        <v>5.6085650096150065E-6</v>
      </c>
      <c r="AW332" s="18">
        <f t="shared" si="378"/>
        <v>6.0999138591503818E-9</v>
      </c>
      <c r="AX332" s="18">
        <f t="shared" si="379"/>
        <v>8.0873707410354957E-7</v>
      </c>
      <c r="AY332" s="18">
        <f t="shared" si="380"/>
        <v>1.0722156951408622E-6</v>
      </c>
      <c r="AZ332" s="18">
        <f t="shared" si="381"/>
        <v>7.1076653570057765E-7</v>
      </c>
      <c r="BA332" s="18">
        <f t="shared" si="382"/>
        <v>3.1410910482610904E-7</v>
      </c>
      <c r="BB332" s="18">
        <f t="shared" si="383"/>
        <v>1.0411069399610516E-7</v>
      </c>
      <c r="BC332" s="18">
        <f t="shared" si="384"/>
        <v>2.7605787766900031E-8</v>
      </c>
      <c r="BD332" s="18">
        <f t="shared" si="385"/>
        <v>1.3641033471087903E-3</v>
      </c>
      <c r="BE332" s="18">
        <f t="shared" si="386"/>
        <v>5.2418198996480227E-4</v>
      </c>
      <c r="BF332" s="18">
        <f t="shared" si="387"/>
        <v>1.0071332175301336E-4</v>
      </c>
      <c r="BG332" s="18">
        <f t="shared" si="388"/>
        <v>1.2900320083116027E-5</v>
      </c>
      <c r="BH332" s="18">
        <f t="shared" si="389"/>
        <v>1.2392967634532477E-6</v>
      </c>
      <c r="BI332" s="18">
        <f t="shared" si="390"/>
        <v>9.5244549469176534E-8</v>
      </c>
      <c r="BJ332" s="19">
        <f t="shared" si="391"/>
        <v>0.10667409847693937</v>
      </c>
      <c r="BK332" s="19">
        <f t="shared" si="392"/>
        <v>0.28541568081642049</v>
      </c>
      <c r="BL332" s="19">
        <f t="shared" si="393"/>
        <v>0.53721499723995481</v>
      </c>
      <c r="BM332" s="19">
        <f t="shared" si="394"/>
        <v>0.24498128283118328</v>
      </c>
      <c r="BN332" s="19">
        <f t="shared" si="395"/>
        <v>0.75456559677600821</v>
      </c>
    </row>
    <row r="333" spans="1:66" x14ac:dyDescent="0.25">
      <c r="A333" t="s">
        <v>99</v>
      </c>
      <c r="B333" t="s">
        <v>114</v>
      </c>
      <c r="C333" t="s">
        <v>117</v>
      </c>
      <c r="D333" s="16">
        <v>44349</v>
      </c>
      <c r="E333" s="15">
        <f>VLOOKUP(A333,home!$A$2:$E$405,3,FALSE)</f>
        <v>1.34265734265734</v>
      </c>
      <c r="F333" s="15">
        <f>VLOOKUP(B333,home!$B$2:$E$405,3,FALSE)</f>
        <v>1.69</v>
      </c>
      <c r="G333" s="15">
        <f>VLOOKUP(C333,away!$B$2:$E$405,4,FALSE)</f>
        <v>1.18</v>
      </c>
      <c r="H333" s="15">
        <f>VLOOKUP(A333,away!$A$2:$E$405,3,FALSE)</f>
        <v>1.29370629370629</v>
      </c>
      <c r="I333" s="15">
        <f>VLOOKUP(C333,away!$B$2:$E$405,3,FALSE)</f>
        <v>0.81</v>
      </c>
      <c r="J333" s="15">
        <f>VLOOKUP(B333,home!$B$2:$E$405,4,FALSE)</f>
        <v>0.63</v>
      </c>
      <c r="K333" s="17">
        <f t="shared" si="396"/>
        <v>2.6775272727272674</v>
      </c>
      <c r="L333" s="17">
        <f t="shared" si="397"/>
        <v>0.6601783216783198</v>
      </c>
      <c r="M333" s="18">
        <f t="shared" si="342"/>
        <v>3.55183578223578E-2</v>
      </c>
      <c r="N333" s="18">
        <f t="shared" si="343"/>
        <v>9.5101371751848879E-2</v>
      </c>
      <c r="O333" s="18">
        <f t="shared" si="344"/>
        <v>2.3448449855934195E-2</v>
      </c>
      <c r="P333" s="18">
        <f t="shared" si="345"/>
        <v>6.2783863992441569E-2</v>
      </c>
      <c r="Q333" s="18">
        <f t="shared" si="346"/>
        <v>0.12731825826967499</v>
      </c>
      <c r="R333" s="18">
        <f t="shared" si="347"/>
        <v>7.7400791359244362E-3</v>
      </c>
      <c r="S333" s="18">
        <f t="shared" si="348"/>
        <v>2.774490305503469E-2</v>
      </c>
      <c r="T333" s="18">
        <f t="shared" si="349"/>
        <v>8.4052754063480908E-2</v>
      </c>
      <c r="U333" s="18">
        <f t="shared" si="350"/>
        <v>2.0724272979504979E-2</v>
      </c>
      <c r="V333" s="18">
        <f t="shared" si="351"/>
        <v>5.4492391061637252E-3</v>
      </c>
      <c r="W333" s="18">
        <f t="shared" si="352"/>
        <v>0.11363270294439626</v>
      </c>
      <c r="X333" s="18">
        <f t="shared" si="353"/>
        <v>7.5017847117602593E-2</v>
      </c>
      <c r="Y333" s="18">
        <f t="shared" si="354"/>
        <v>2.4762578203009821E-2</v>
      </c>
      <c r="Z333" s="18">
        <f t="shared" si="355"/>
        <v>1.7032774845373254E-3</v>
      </c>
      <c r="AA333" s="18">
        <f t="shared" si="356"/>
        <v>4.5605719178709852E-3</v>
      </c>
      <c r="AB333" s="18">
        <f t="shared" si="357"/>
        <v>6.1055278446668325E-3</v>
      </c>
      <c r="AC333" s="18">
        <f t="shared" si="358"/>
        <v>6.0202017329810133E-4</v>
      </c>
      <c r="AD333" s="18">
        <f t="shared" si="359"/>
        <v>7.6063665301834255E-2</v>
      </c>
      <c r="AE333" s="18">
        <f t="shared" si="360"/>
        <v>5.0215582899666392E-2</v>
      </c>
      <c r="AF333" s="18">
        <f t="shared" si="361"/>
        <v>1.6575619620400141E-2</v>
      </c>
      <c r="AG333" s="18">
        <f t="shared" si="362"/>
        <v>3.6476215805913326E-3</v>
      </c>
      <c r="AH333" s="18">
        <f t="shared" si="363"/>
        <v>2.8111671777358036E-4</v>
      </c>
      <c r="AI333" s="18">
        <f t="shared" si="364"/>
        <v>7.5269767865833545E-4</v>
      </c>
      <c r="AJ333" s="18">
        <f t="shared" si="365"/>
        <v>1.0076842813630993E-3</v>
      </c>
      <c r="AK333" s="18">
        <f t="shared" si="366"/>
        <v>8.9936738188275858E-4</v>
      </c>
      <c r="AL333" s="18">
        <f t="shared" si="367"/>
        <v>4.2566329074213969E-5</v>
      </c>
      <c r="AM333" s="18">
        <f t="shared" si="368"/>
        <v>4.0732507661851991E-2</v>
      </c>
      <c r="AN333" s="18">
        <f t="shared" si="369"/>
        <v>2.6890718545950747E-2</v>
      </c>
      <c r="AO333" s="18">
        <f t="shared" si="370"/>
        <v>8.8763347191949133E-3</v>
      </c>
      <c r="AP333" s="18">
        <f t="shared" si="371"/>
        <v>1.9533212525243669E-3</v>
      </c>
      <c r="AQ333" s="18">
        <f t="shared" si="372"/>
        <v>3.2238508654753239E-4</v>
      </c>
      <c r="AR333" s="18">
        <f t="shared" si="373"/>
        <v>3.7117432587096045E-5</v>
      </c>
      <c r="AS333" s="18">
        <f t="shared" si="374"/>
        <v>9.9382938045565464E-5</v>
      </c>
      <c r="AT333" s="18">
        <f t="shared" si="375"/>
        <v>1.3305026353038296E-4</v>
      </c>
      <c r="AU333" s="18">
        <f t="shared" si="376"/>
        <v>1.1874856974871684E-4</v>
      </c>
      <c r="AV333" s="18">
        <f t="shared" si="377"/>
        <v>7.9488133524886374E-5</v>
      </c>
      <c r="AW333" s="18">
        <f t="shared" si="378"/>
        <v>2.0900605107263966E-6</v>
      </c>
      <c r="AX333" s="18">
        <f t="shared" si="379"/>
        <v>1.8177066691863513E-2</v>
      </c>
      <c r="AY333" s="18">
        <f t="shared" si="380"/>
        <v>1.2000105381669344E-2</v>
      </c>
      <c r="AZ333" s="18">
        <f t="shared" si="381"/>
        <v>3.9611047154167189E-3</v>
      </c>
      <c r="BA333" s="18">
        <f t="shared" si="382"/>
        <v>8.71678487671963E-4</v>
      </c>
      <c r="BB333" s="18">
        <f t="shared" si="383"/>
        <v>1.438658102585931E-4</v>
      </c>
      <c r="BC333" s="18">
        <f t="shared" si="384"/>
        <v>1.8995417832681923E-5</v>
      </c>
      <c r="BD333" s="18">
        <f t="shared" si="385"/>
        <v>4.0840207250595404E-6</v>
      </c>
      <c r="BE333" s="18">
        <f t="shared" si="386"/>
        <v>1.0935076873730307E-5</v>
      </c>
      <c r="BF333" s="18">
        <f t="shared" si="387"/>
        <v>1.4639483279391066E-5</v>
      </c>
      <c r="BG333" s="18">
        <f t="shared" si="388"/>
        <v>1.3065871913068131E-5</v>
      </c>
      <c r="BH333" s="18">
        <f t="shared" si="389"/>
        <v>8.7460570973002788E-6</v>
      </c>
      <c r="BI333" s="18">
        <f t="shared" si="390"/>
        <v>4.6835612813702745E-6</v>
      </c>
      <c r="BJ333" s="19">
        <f t="shared" si="391"/>
        <v>0.78033608552328781</v>
      </c>
      <c r="BK333" s="19">
        <f t="shared" si="392"/>
        <v>0.14414105586003945</v>
      </c>
      <c r="BL333" s="19">
        <f t="shared" si="393"/>
        <v>6.6043709202185774E-2</v>
      </c>
      <c r="BM333" s="19">
        <f t="shared" si="394"/>
        <v>0.62831573192070977</v>
      </c>
      <c r="BN333" s="19">
        <f t="shared" si="395"/>
        <v>0.35191038082818188</v>
      </c>
    </row>
    <row r="334" spans="1:66" x14ac:dyDescent="0.25">
      <c r="A334" t="s">
        <v>99</v>
      </c>
      <c r="B334" t="s">
        <v>109</v>
      </c>
      <c r="C334" t="s">
        <v>116</v>
      </c>
      <c r="D334" s="16">
        <v>44349</v>
      </c>
      <c r="E334" s="15">
        <f>VLOOKUP(A334,home!$A$2:$E$405,3,FALSE)</f>
        <v>1.34265734265734</v>
      </c>
      <c r="F334" s="15">
        <f>VLOOKUP(B334,home!$B$2:$E$405,3,FALSE)</f>
        <v>1.03</v>
      </c>
      <c r="G334" s="15">
        <f>VLOOKUP(C334,away!$B$2:$E$405,4,FALSE)</f>
        <v>1.49</v>
      </c>
      <c r="H334" s="15">
        <f>VLOOKUP(A334,away!$A$2:$E$405,3,FALSE)</f>
        <v>1.29370629370629</v>
      </c>
      <c r="I334" s="15">
        <f>VLOOKUP(C334,away!$B$2:$E$405,3,FALSE)</f>
        <v>0.88</v>
      </c>
      <c r="J334" s="15">
        <f>VLOOKUP(B334,home!$B$2:$E$405,4,FALSE)</f>
        <v>0.77</v>
      </c>
      <c r="K334" s="17">
        <f t="shared" si="396"/>
        <v>2.06057622377622</v>
      </c>
      <c r="L334" s="17">
        <f t="shared" si="397"/>
        <v>0.87661538461538202</v>
      </c>
      <c r="M334" s="18">
        <f t="shared" si="342"/>
        <v>5.3014405080288221E-2</v>
      </c>
      <c r="N334" s="18">
        <f t="shared" si="343"/>
        <v>0.10924022262608316</v>
      </c>
      <c r="O334" s="18">
        <f t="shared" si="344"/>
        <v>4.6473243099612524E-2</v>
      </c>
      <c r="P334" s="18">
        <f t="shared" si="345"/>
        <v>9.5761659772833838E-2</v>
      </c>
      <c r="Q334" s="18">
        <f t="shared" si="346"/>
        <v>0.11254890271166404</v>
      </c>
      <c r="R334" s="18">
        <f t="shared" si="347"/>
        <v>2.0369579937045489E-2</v>
      </c>
      <c r="S334" s="18">
        <f t="shared" si="348"/>
        <v>4.3244357210837012E-2</v>
      </c>
      <c r="T334" s="18">
        <f t="shared" si="349"/>
        <v>9.8662099638624587E-2</v>
      </c>
      <c r="U334" s="18">
        <f t="shared" si="350"/>
        <v>4.197307210658504E-2</v>
      </c>
      <c r="V334" s="18">
        <f t="shared" si="351"/>
        <v>8.6793001848532343E-3</v>
      </c>
      <c r="W334" s="18">
        <f t="shared" si="352"/>
        <v>7.7305197646585944E-2</v>
      </c>
      <c r="X334" s="18">
        <f t="shared" si="353"/>
        <v>6.7766925567730063E-2</v>
      </c>
      <c r="Y334" s="18">
        <f t="shared" si="354"/>
        <v>2.9702764760378822E-2</v>
      </c>
      <c r="Z334" s="18">
        <f t="shared" si="355"/>
        <v>5.9520957169889675E-3</v>
      </c>
      <c r="AA334" s="18">
        <f t="shared" si="356"/>
        <v>1.2264746916067737E-2</v>
      </c>
      <c r="AB334" s="18">
        <f t="shared" si="357"/>
        <v>1.2636222942940954E-2</v>
      </c>
      <c r="AC334" s="18">
        <f t="shared" si="358"/>
        <v>9.7985654808050988E-4</v>
      </c>
      <c r="AD334" s="18">
        <f t="shared" si="359"/>
        <v>3.9823313061219098E-2</v>
      </c>
      <c r="AE334" s="18">
        <f t="shared" si="360"/>
        <v>3.4909728895819343E-2</v>
      </c>
      <c r="AF334" s="18">
        <f t="shared" si="361"/>
        <v>1.5301202711413693E-2</v>
      </c>
      <c r="AG334" s="18">
        <f t="shared" si="362"/>
        <v>4.4710898999812806E-3</v>
      </c>
      <c r="AH334" s="18">
        <f t="shared" si="363"/>
        <v>1.3044246690539624E-3</v>
      </c>
      <c r="AI334" s="18">
        <f t="shared" si="364"/>
        <v>2.6878664587597595E-3</v>
      </c>
      <c r="AJ334" s="18">
        <f t="shared" si="365"/>
        <v>2.7692768588029738E-3</v>
      </c>
      <c r="AK334" s="18">
        <f t="shared" si="366"/>
        <v>1.9021020174343679E-3</v>
      </c>
      <c r="AL334" s="18">
        <f t="shared" si="367"/>
        <v>7.0797881625843585E-5</v>
      </c>
      <c r="AM334" s="18">
        <f t="shared" si="368"/>
        <v>1.6411794409189003E-2</v>
      </c>
      <c r="AN334" s="18">
        <f t="shared" si="369"/>
        <v>1.4386831468239792E-2</v>
      </c>
      <c r="AO334" s="18">
        <f t="shared" si="370"/>
        <v>6.3058589004638529E-3</v>
      </c>
      <c r="AP334" s="18">
        <f t="shared" si="371"/>
        <v>1.8426043084534837E-3</v>
      </c>
      <c r="AQ334" s="18">
        <f t="shared" si="372"/>
        <v>4.0381382113722754E-4</v>
      </c>
      <c r="AR334" s="18">
        <f t="shared" si="373"/>
        <v>2.2869574659290645E-4</v>
      </c>
      <c r="AS334" s="18">
        <f t="shared" si="374"/>
        <v>4.7124501790809446E-4</v>
      </c>
      <c r="AT334" s="18">
        <f t="shared" si="375"/>
        <v>4.8551813973720938E-4</v>
      </c>
      <c r="AU334" s="18">
        <f t="shared" si="376"/>
        <v>3.3348237831818463E-4</v>
      </c>
      <c r="AV334" s="18">
        <f t="shared" si="377"/>
        <v>1.7179146495269941E-4</v>
      </c>
      <c r="AW334" s="18">
        <f t="shared" si="378"/>
        <v>3.5523482525508242E-6</v>
      </c>
      <c r="AX334" s="18">
        <f t="shared" si="379"/>
        <v>5.6362922248463987E-3</v>
      </c>
      <c r="AY334" s="18">
        <f t="shared" si="380"/>
        <v>4.940860476488413E-3</v>
      </c>
      <c r="AZ334" s="18">
        <f t="shared" si="381"/>
        <v>2.1656171534639146E-3</v>
      </c>
      <c r="BA334" s="18">
        <f t="shared" si="382"/>
        <v>6.3280443797114616E-4</v>
      </c>
      <c r="BB334" s="18">
        <f t="shared" si="383"/>
        <v>1.3868152644459921E-4</v>
      </c>
      <c r="BC334" s="18">
        <f t="shared" si="384"/>
        <v>2.4314071928656131E-5</v>
      </c>
      <c r="BD334" s="18">
        <f t="shared" si="385"/>
        <v>3.3413034976573755E-5</v>
      </c>
      <c r="BE334" s="18">
        <f t="shared" si="386"/>
        <v>6.8850105436931097E-5</v>
      </c>
      <c r="BF334" s="18">
        <f t="shared" si="387"/>
        <v>7.0935445133913058E-5</v>
      </c>
      <c r="BG334" s="18">
        <f t="shared" si="388"/>
        <v>4.8722630555307931E-5</v>
      </c>
      <c r="BH334" s="18">
        <f t="shared" si="389"/>
        <v>2.5099173520525075E-5</v>
      </c>
      <c r="BI334" s="18">
        <f t="shared" si="390"/>
        <v>1.0343752038565521E-5</v>
      </c>
      <c r="BJ334" s="19">
        <f t="shared" si="391"/>
        <v>0.64262092031812657</v>
      </c>
      <c r="BK334" s="19">
        <f t="shared" si="392"/>
        <v>0.20669123715500709</v>
      </c>
      <c r="BL334" s="19">
        <f t="shared" si="393"/>
        <v>0.14432863189547371</v>
      </c>
      <c r="BM334" s="19">
        <f t="shared" si="394"/>
        <v>0.55724756372983331</v>
      </c>
      <c r="BN334" s="19">
        <f t="shared" si="395"/>
        <v>0.43740801322752731</v>
      </c>
    </row>
    <row r="335" spans="1:66" x14ac:dyDescent="0.25">
      <c r="A335" t="s">
        <v>99</v>
      </c>
      <c r="B335" t="s">
        <v>118</v>
      </c>
      <c r="C335" t="s">
        <v>105</v>
      </c>
      <c r="D335" s="16">
        <v>44349</v>
      </c>
      <c r="E335" s="15">
        <f>VLOOKUP(A335,home!$A$2:$E$405,3,FALSE)</f>
        <v>1.34265734265734</v>
      </c>
      <c r="F335" s="15">
        <f>VLOOKUP(B335,home!$B$2:$E$405,3,FALSE)</f>
        <v>0.99</v>
      </c>
      <c r="G335" s="15">
        <f>VLOOKUP(C335,away!$B$2:$E$405,4,FALSE)</f>
        <v>0.74</v>
      </c>
      <c r="H335" s="15">
        <f>VLOOKUP(A335,away!$A$2:$E$405,3,FALSE)</f>
        <v>1.29370629370629</v>
      </c>
      <c r="I335" s="15">
        <f>VLOOKUP(C335,away!$B$2:$E$405,3,FALSE)</f>
        <v>0.96</v>
      </c>
      <c r="J335" s="15">
        <f>VLOOKUP(B335,home!$B$2:$E$405,4,FALSE)</f>
        <v>1.61</v>
      </c>
      <c r="K335" s="17">
        <f t="shared" si="396"/>
        <v>0.9836307692307672</v>
      </c>
      <c r="L335" s="17">
        <f t="shared" si="397"/>
        <v>1.9995524475524418</v>
      </c>
      <c r="M335" s="18">
        <f t="shared" si="342"/>
        <v>5.063140632940346E-2</v>
      </c>
      <c r="N335" s="18">
        <f t="shared" si="343"/>
        <v>4.9802609155026656E-2</v>
      </c>
      <c r="O335" s="18">
        <f t="shared" si="344"/>
        <v>0.10124015244898087</v>
      </c>
      <c r="P335" s="18">
        <f t="shared" si="345"/>
        <v>9.9582929030431186E-2</v>
      </c>
      <c r="Q335" s="18">
        <f t="shared" si="346"/>
        <v>2.4493689376429061E-2</v>
      </c>
      <c r="R335" s="18">
        <f t="shared" si="347"/>
        <v>0.10121749730997104</v>
      </c>
      <c r="S335" s="18">
        <f t="shared" si="348"/>
        <v>4.8965456784679923E-2</v>
      </c>
      <c r="T335" s="18">
        <f t="shared" si="349"/>
        <v>4.8976416542227959E-2</v>
      </c>
      <c r="U335" s="18">
        <f t="shared" si="350"/>
        <v>9.9560644738619919E-2</v>
      </c>
      <c r="V335" s="18">
        <f t="shared" si="351"/>
        <v>1.0700700440108913E-2</v>
      </c>
      <c r="W335" s="18">
        <f t="shared" si="352"/>
        <v>8.0309155075454618E-3</v>
      </c>
      <c r="X335" s="18">
        <f t="shared" si="353"/>
        <v>1.6058236759199387E-2</v>
      </c>
      <c r="Y335" s="18">
        <f t="shared" si="354"/>
        <v>1.6054643307616866E-2</v>
      </c>
      <c r="Z335" s="18">
        <f t="shared" si="355"/>
        <v>6.7463231493761766E-2</v>
      </c>
      <c r="AA335" s="18">
        <f t="shared" si="356"/>
        <v>6.6358910289002204E-2</v>
      </c>
      <c r="AB335" s="18">
        <f t="shared" si="357"/>
        <v>3.2636332986443355E-2</v>
      </c>
      <c r="AC335" s="18">
        <f t="shared" si="358"/>
        <v>1.3153978550024419E-3</v>
      </c>
      <c r="AD335" s="18">
        <f t="shared" si="359"/>
        <v>1.97486389957856E-3</v>
      </c>
      <c r="AE335" s="18">
        <f t="shared" si="360"/>
        <v>3.9488439439852689E-3</v>
      </c>
      <c r="AF335" s="18">
        <f t="shared" si="361"/>
        <v>3.9479602865991918E-3</v>
      </c>
      <c r="AG335" s="18">
        <f t="shared" si="362"/>
        <v>2.6313845513030848E-3</v>
      </c>
      <c r="AH335" s="18">
        <f t="shared" si="363"/>
        <v>3.3724067413287089E-2</v>
      </c>
      <c r="AI335" s="18">
        <f t="shared" si="364"/>
        <v>3.3172030371321826E-2</v>
      </c>
      <c r="AJ335" s="18">
        <f t="shared" si="365"/>
        <v>1.631451487554483E-2</v>
      </c>
      <c r="AK335" s="18">
        <f t="shared" si="366"/>
        <v>5.3491529388863188E-3</v>
      </c>
      <c r="AL335" s="18">
        <f t="shared" si="367"/>
        <v>1.0348610140454929E-4</v>
      </c>
      <c r="AM335" s="18">
        <f t="shared" si="368"/>
        <v>3.8850737933370644E-4</v>
      </c>
      <c r="AN335" s="18">
        <f t="shared" si="369"/>
        <v>7.7684088123889761E-4</v>
      </c>
      <c r="AO335" s="18">
        <f t="shared" si="370"/>
        <v>7.7666704272001696E-4</v>
      </c>
      <c r="AP335" s="18">
        <f t="shared" si="371"/>
        <v>5.1766216206804226E-4</v>
      </c>
      <c r="AQ335" s="18">
        <f t="shared" si="372"/>
        <v>2.5877316079211076E-4</v>
      </c>
      <c r="AR335" s="18">
        <f t="shared" si="373"/>
        <v>1.3486608307532344E-2</v>
      </c>
      <c r="AS335" s="18">
        <f t="shared" si="374"/>
        <v>1.3265842903852094E-2</v>
      </c>
      <c r="AT335" s="18">
        <f t="shared" si="375"/>
        <v>6.5243456300052745E-3</v>
      </c>
      <c r="AU335" s="18">
        <f t="shared" si="376"/>
        <v>2.1391823702564942E-3</v>
      </c>
      <c r="AV335" s="18">
        <f t="shared" si="377"/>
        <v>5.2604140009507284E-4</v>
      </c>
      <c r="AW335" s="18">
        <f t="shared" si="378"/>
        <v>5.6538519374707722E-6</v>
      </c>
      <c r="AX335" s="18">
        <f t="shared" si="379"/>
        <v>6.3691302064307158E-5</v>
      </c>
      <c r="AY335" s="18">
        <f t="shared" si="380"/>
        <v>1.2735409893048727E-4</v>
      </c>
      <c r="AZ335" s="18">
        <f t="shared" si="381"/>
        <v>1.2732560011114585E-4</v>
      </c>
      <c r="BA335" s="18">
        <f t="shared" si="382"/>
        <v>8.4864738446108385E-5</v>
      </c>
      <c r="BB335" s="18">
        <f t="shared" si="383"/>
        <v>4.2422873867703461E-5</v>
      </c>
      <c r="BC335" s="18">
        <f t="shared" si="384"/>
        <v>1.6965352254874989E-5</v>
      </c>
      <c r="BD335" s="18">
        <f t="shared" si="385"/>
        <v>4.4945301084178997E-3</v>
      </c>
      <c r="BE335" s="18">
        <f t="shared" si="386"/>
        <v>4.4209581078739416E-3</v>
      </c>
      <c r="BF335" s="18">
        <f t="shared" si="387"/>
        <v>2.1742952121925211E-3</v>
      </c>
      <c r="BG335" s="18">
        <f t="shared" si="388"/>
        <v>7.1290122403456797E-4</v>
      </c>
      <c r="BH335" s="18">
        <f t="shared" si="389"/>
        <v>1.7530789484566939E-4</v>
      </c>
      <c r="BI335" s="18">
        <f t="shared" si="390"/>
        <v>3.4487647891854455E-5</v>
      </c>
      <c r="BJ335" s="19">
        <f t="shared" si="391"/>
        <v>0.17910063792133887</v>
      </c>
      <c r="BK335" s="19">
        <f t="shared" si="392"/>
        <v>0.21142673063996095</v>
      </c>
      <c r="BL335" s="19">
        <f t="shared" si="393"/>
        <v>0.53752780417905499</v>
      </c>
      <c r="BM335" s="19">
        <f t="shared" si="394"/>
        <v>0.56842842033688157</v>
      </c>
      <c r="BN335" s="19">
        <f t="shared" si="395"/>
        <v>0.42696828365024225</v>
      </c>
    </row>
    <row r="336" spans="1:66" x14ac:dyDescent="0.25">
      <c r="A336" t="s">
        <v>99</v>
      </c>
      <c r="B336" t="s">
        <v>120</v>
      </c>
      <c r="C336" t="s">
        <v>417</v>
      </c>
      <c r="D336" s="16">
        <v>44349</v>
      </c>
      <c r="E336" s="15">
        <f>VLOOKUP(A336,home!$A$2:$E$405,3,FALSE)</f>
        <v>1.34265734265734</v>
      </c>
      <c r="F336" s="15">
        <f>VLOOKUP(B336,home!$B$2:$E$405,3,FALSE)</f>
        <v>0.8</v>
      </c>
      <c r="G336" s="15">
        <f>VLOOKUP(C336,away!$B$2:$E$405,4,FALSE)</f>
        <v>0.81</v>
      </c>
      <c r="H336" s="15">
        <f>VLOOKUP(A336,away!$A$2:$E$405,3,FALSE)</f>
        <v>1.29370629370629</v>
      </c>
      <c r="I336" s="15">
        <f>VLOOKUP(C336,away!$B$2:$E$405,3,FALSE)</f>
        <v>0.62</v>
      </c>
      <c r="J336" s="15">
        <f>VLOOKUP(B336,home!$B$2:$E$405,4,FALSE)</f>
        <v>1.31</v>
      </c>
      <c r="K336" s="17">
        <f t="shared" si="396"/>
        <v>0.8700419580419565</v>
      </c>
      <c r="L336" s="17">
        <f t="shared" si="397"/>
        <v>1.0507482517482487</v>
      </c>
      <c r="M336" s="18">
        <f t="shared" si="342"/>
        <v>0.14649115763451168</v>
      </c>
      <c r="N336" s="18">
        <f t="shared" si="343"/>
        <v>0.12745345362416344</v>
      </c>
      <c r="O336" s="18">
        <f t="shared" si="344"/>
        <v>0.15392532778104023</v>
      </c>
      <c r="P336" s="18">
        <f t="shared" si="345"/>
        <v>0.13392149357486621</v>
      </c>
      <c r="Q336" s="18">
        <f t="shared" si="346"/>
        <v>5.5444926175188425E-2</v>
      </c>
      <c r="R336" s="18">
        <f t="shared" si="347"/>
        <v>8.0868384532852083E-2</v>
      </c>
      <c r="S336" s="18">
        <f t="shared" si="348"/>
        <v>3.0607592176433277E-2</v>
      </c>
      <c r="T336" s="18">
        <f t="shared" si="349"/>
        <v>5.825865924688995E-2</v>
      </c>
      <c r="U336" s="18">
        <f t="shared" si="350"/>
        <v>7.0358887622652494E-2</v>
      </c>
      <c r="V336" s="18">
        <f t="shared" si="351"/>
        <v>3.1090344178734031E-3</v>
      </c>
      <c r="W336" s="18">
        <f t="shared" si="352"/>
        <v>1.6079804044317553E-2</v>
      </c>
      <c r="X336" s="18">
        <f t="shared" si="353"/>
        <v>1.6895825988021085E-2</v>
      </c>
      <c r="Y336" s="18">
        <f t="shared" si="354"/>
        <v>8.8766298093778916E-3</v>
      </c>
      <c r="Z336" s="18">
        <f t="shared" si="355"/>
        <v>2.8324104556533149E-2</v>
      </c>
      <c r="AA336" s="18">
        <f t="shared" si="356"/>
        <v>2.46431593881512E-2</v>
      </c>
      <c r="AB336" s="18">
        <f t="shared" si="357"/>
        <v>1.0720291323203547E-2</v>
      </c>
      <c r="AC336" s="18">
        <f t="shared" si="358"/>
        <v>1.7764149537274681E-4</v>
      </c>
      <c r="AD336" s="18">
        <f t="shared" si="359"/>
        <v>3.4975260489122531E-3</v>
      </c>
      <c r="AE336" s="18">
        <f t="shared" si="360"/>
        <v>3.6750193813385092E-3</v>
      </c>
      <c r="AF336" s="18">
        <f t="shared" si="361"/>
        <v>1.9307600950411847E-3</v>
      </c>
      <c r="AG336" s="18">
        <f t="shared" si="362"/>
        <v>6.7624759813660247E-4</v>
      </c>
      <c r="AH336" s="18">
        <f t="shared" si="363"/>
        <v>7.4403758362779531E-3</v>
      </c>
      <c r="AI336" s="18">
        <f t="shared" si="364"/>
        <v>6.4734391611633293E-3</v>
      </c>
      <c r="AJ336" s="18">
        <f t="shared" si="365"/>
        <v>2.816081841522012E-3</v>
      </c>
      <c r="AK336" s="18">
        <f t="shared" si="366"/>
        <v>8.1670311980140318E-4</v>
      </c>
      <c r="AL336" s="18">
        <f t="shared" si="367"/>
        <v>6.4959591460246054E-6</v>
      </c>
      <c r="AM336" s="18">
        <f t="shared" si="368"/>
        <v>6.0859888237967314E-4</v>
      </c>
      <c r="AN336" s="18">
        <f t="shared" si="369"/>
        <v>6.394842116763795E-4</v>
      </c>
      <c r="AO336" s="18">
        <f t="shared" si="370"/>
        <v>3.3596845871978136E-4</v>
      </c>
      <c r="AP336" s="18">
        <f t="shared" si="371"/>
        <v>1.1767275688078798E-4</v>
      </c>
      <c r="AQ336" s="18">
        <f t="shared" si="372"/>
        <v>3.0911110892721169E-5</v>
      </c>
      <c r="AR336" s="18">
        <f t="shared" si="373"/>
        <v>1.563592380463795E-3</v>
      </c>
      <c r="AS336" s="18">
        <f t="shared" si="374"/>
        <v>1.3603909762782041E-3</v>
      </c>
      <c r="AT336" s="18">
        <f t="shared" si="375"/>
        <v>5.9179861435184873E-4</v>
      </c>
      <c r="AU336" s="18">
        <f t="shared" si="376"/>
        <v>1.7162987506573303E-4</v>
      </c>
      <c r="AV336" s="18">
        <f t="shared" si="377"/>
        <v>3.7331298140171675E-5</v>
      </c>
      <c r="AW336" s="18">
        <f t="shared" si="378"/>
        <v>1.6496038340481015E-7</v>
      </c>
      <c r="AX336" s="18">
        <f t="shared" si="379"/>
        <v>8.8251093881292828E-5</v>
      </c>
      <c r="AY336" s="18">
        <f t="shared" si="380"/>
        <v>9.2729682610638993E-5</v>
      </c>
      <c r="AZ336" s="18">
        <f t="shared" si="381"/>
        <v>4.871777594414945E-5</v>
      </c>
      <c r="BA336" s="18">
        <f t="shared" si="382"/>
        <v>1.7063372634125975E-5</v>
      </c>
      <c r="BB336" s="18">
        <f t="shared" si="383"/>
        <v>4.4823272410591943E-6</v>
      </c>
      <c r="BC336" s="18">
        <f t="shared" si="384"/>
        <v>9.4195950246130017E-7</v>
      </c>
      <c r="BD336" s="18">
        <f t="shared" si="385"/>
        <v>2.7382366003653576E-4</v>
      </c>
      <c r="BE336" s="18">
        <f t="shared" si="386"/>
        <v>2.3823807333640259E-4</v>
      </c>
      <c r="BF336" s="18">
        <f t="shared" si="387"/>
        <v>1.0363855990287348E-4</v>
      </c>
      <c r="BG336" s="18">
        <f t="shared" si="388"/>
        <v>3.0056631862181543E-5</v>
      </c>
      <c r="BH336" s="18">
        <f t="shared" si="389"/>
        <v>6.5376327093796705E-6</v>
      </c>
      <c r="BI336" s="18">
        <f t="shared" si="390"/>
        <v>1.1376029526855663E-6</v>
      </c>
      <c r="BJ336" s="19">
        <f t="shared" si="391"/>
        <v>0.29477367364374996</v>
      </c>
      <c r="BK336" s="19">
        <f t="shared" si="392"/>
        <v>0.31440614494081398</v>
      </c>
      <c r="BL336" s="19">
        <f t="shared" si="393"/>
        <v>0.36244082591176396</v>
      </c>
      <c r="BM336" s="19">
        <f t="shared" si="394"/>
        <v>0.30174744100801176</v>
      </c>
      <c r="BN336" s="19">
        <f t="shared" si="395"/>
        <v>0.69810474332262207</v>
      </c>
    </row>
    <row r="337" spans="1:66" x14ac:dyDescent="0.25">
      <c r="A337" t="s">
        <v>99</v>
      </c>
      <c r="B337" t="s">
        <v>119</v>
      </c>
      <c r="C337" t="s">
        <v>100</v>
      </c>
      <c r="D337" s="16">
        <v>44349</v>
      </c>
      <c r="E337" s="15">
        <f>VLOOKUP(A337,home!$A$2:$E$405,3,FALSE)</f>
        <v>1.34265734265734</v>
      </c>
      <c r="F337" s="15">
        <f>VLOOKUP(B337,home!$B$2:$E$405,3,FALSE)</f>
        <v>0.74</v>
      </c>
      <c r="G337" s="15">
        <f>VLOOKUP(C337,away!$B$2:$E$405,4,FALSE)</f>
        <v>1.17</v>
      </c>
      <c r="H337" s="15">
        <f>VLOOKUP(A337,away!$A$2:$E$405,3,FALSE)</f>
        <v>1.29370629370629</v>
      </c>
      <c r="I337" s="15">
        <f>VLOOKUP(C337,away!$B$2:$E$405,3,FALSE)</f>
        <v>0.64</v>
      </c>
      <c r="J337" s="15">
        <f>VLOOKUP(B337,home!$B$2:$E$405,4,FALSE)</f>
        <v>1.55</v>
      </c>
      <c r="K337" s="17">
        <f t="shared" si="396"/>
        <v>1.1624727272727249</v>
      </c>
      <c r="L337" s="17">
        <f t="shared" si="397"/>
        <v>1.2833566433566397</v>
      </c>
      <c r="M337" s="18">
        <f t="shared" ref="M337:M400" si="398">_xlfn.POISSON.DIST(0,K337,FALSE) * _xlfn.POISSON.DIST(0,L337,FALSE)</f>
        <v>8.6654236611931557E-2</v>
      </c>
      <c r="N337" s="18">
        <f t="shared" ref="N337:N400" si="399">_xlfn.POISSON.DIST(1,K337,FALSE) * _xlfn.POISSON.DIST(0,L337,FALSE)</f>
        <v>0.1007331867640081</v>
      </c>
      <c r="O337" s="18">
        <f t="shared" ref="O337:O400" si="400">_xlfn.POISSON.DIST(0,K337,FALSE) * _xlfn.POISSON.DIST(1,L337,FALSE)</f>
        <v>0.11120829023092051</v>
      </c>
      <c r="P337" s="18">
        <f t="shared" ref="P337:P400" si="401">_xlfn.POISSON.DIST(1,K337,FALSE) * _xlfn.POISSON.DIST(1,L337,FALSE)</f>
        <v>0.12927660444007491</v>
      </c>
      <c r="Q337" s="18">
        <f t="shared" ref="Q337:Q400" si="402">_xlfn.POISSON.DIST(2,K337,FALSE) * _xlfn.POISSON.DIST(0,L337,FALSE)</f>
        <v>5.8549791172214628E-2</v>
      </c>
      <c r="R337" s="18">
        <f t="shared" ref="R337:R400" si="403">_xlfn.POISSON.DIST(0,K337,FALSE) * _xlfn.POISSON.DIST(2,L337,FALSE)</f>
        <v>7.1359949032092571E-2</v>
      </c>
      <c r="S337" s="18">
        <f t="shared" ref="S337:S400" si="404">_xlfn.POISSON.DIST(2,K337,FALSE) * _xlfn.POISSON.DIST(2,L337,FALSE)</f>
        <v>4.821587815261659E-2</v>
      </c>
      <c r="T337" s="18">
        <f t="shared" ref="T337:T400" si="405">_xlfn.POISSON.DIST(2,K337,FALSE) * _xlfn.POISSON.DIST(1,L337,FALSE)</f>
        <v>7.5140263468005578E-2</v>
      </c>
      <c r="U337" s="18">
        <f t="shared" ref="U337:U400" si="406">_xlfn.POISSON.DIST(1,K337,FALSE) * _xlfn.POISSON.DIST(2,L337,FALSE)</f>
        <v>8.2953994569379297E-2</v>
      </c>
      <c r="V337" s="18">
        <f t="shared" ref="V337:V400" si="407">_xlfn.POISSON.DIST(3,K337,FALSE) * _xlfn.POISSON.DIST(3,L337,FALSE)</f>
        <v>7.9924091312991909E-3</v>
      </c>
      <c r="W337" s="18">
        <f t="shared" ref="W337:W400" si="408">_xlfn.POISSON.DIST(3,K337,FALSE) * _xlfn.POISSON.DIST(0,L337,FALSE)</f>
        <v>2.2687511808404271E-2</v>
      </c>
      <c r="X337" s="18">
        <f t="shared" ref="X337:X400" si="409">_xlfn.POISSON.DIST(3,K337,FALSE) * _xlfn.POISSON.DIST(1,L337,FALSE)</f>
        <v>2.9116169000547826E-2</v>
      </c>
      <c r="Y337" s="18">
        <f t="shared" ref="Y337:Y400" si="410">_xlfn.POISSON.DIST(3,K337,FALSE) * _xlfn.POISSON.DIST(2,L337,FALSE)</f>
        <v>1.8683214457973853E-2</v>
      </c>
      <c r="Z337" s="18">
        <f t="shared" ref="Z337:Z400" si="411">_xlfn.POISSON.DIST(0,K337,FALSE) * _xlfn.POISSON.DIST(3,L337,FALSE)</f>
        <v>3.0526754886642412E-2</v>
      </c>
      <c r="AA337" s="18">
        <f t="shared" ref="AA337:AA400" si="412">_xlfn.POISSON.DIST(1,K337,FALSE) * _xlfn.POISSON.DIST(3,L337,FALSE)</f>
        <v>3.5486520007861191E-2</v>
      </c>
      <c r="AB337" s="18">
        <f t="shared" ref="AB337:AB400" si="413">_xlfn.POISSON.DIST(2,K337,FALSE) * _xlfn.POISSON.DIST(3,L337,FALSE)</f>
        <v>2.0626055847478262E-2</v>
      </c>
      <c r="AC337" s="18">
        <f t="shared" ref="AC337:AC400" si="414">_xlfn.POISSON.DIST(4,K337,FALSE) * _xlfn.POISSON.DIST(4,L337,FALSE)</f>
        <v>7.4522576317978127E-4</v>
      </c>
      <c r="AD337" s="18">
        <f t="shared" ref="AD337:AD400" si="415">_xlfn.POISSON.DIST(4,K337,FALSE) * _xlfn.POISSON.DIST(0,L337,FALSE)</f>
        <v>6.5934034317369676E-3</v>
      </c>
      <c r="AE337" s="18">
        <f t="shared" ref="AE337:AE400" si="416">_xlfn.POISSON.DIST(4,K337,FALSE) * _xlfn.POISSON.DIST(1,L337,FALSE)</f>
        <v>8.4616880964501033E-3</v>
      </c>
      <c r="AF337" s="18">
        <f t="shared" ref="AF337:AF400" si="417">_xlfn.POISSON.DIST(4,K337,FALSE) * _xlfn.POISSON.DIST(2,L337,FALSE)</f>
        <v>5.4296818162955195E-3</v>
      </c>
      <c r="AG337" s="18">
        <f t="shared" ref="AG337:AG400" si="418">_xlfn.POISSON.DIST(4,K337,FALSE) * _xlfn.POISSON.DIST(3,L337,FALSE)</f>
        <v>2.3227394100852009E-3</v>
      </c>
      <c r="AH337" s="18">
        <f t="shared" ref="AH337:AH400" si="419">_xlfn.POISSON.DIST(0,K337,FALSE) * _xlfn.POISSON.DIST(4,L337,FALSE)</f>
        <v>9.7941784209730782E-3</v>
      </c>
      <c r="AI337" s="18">
        <f t="shared" ref="AI337:AI400" si="420">_xlfn.POISSON.DIST(1,K337,FALSE) * _xlfn.POISSON.DIST(4,L337,FALSE)</f>
        <v>1.1385465300424244E-2</v>
      </c>
      <c r="AJ337" s="18">
        <f t="shared" ref="AJ337:AJ400" si="421">_xlfn.POISSON.DIST(2,K337,FALSE) * _xlfn.POISSON.DIST(4,L337,FALSE)</f>
        <v>6.6176464495265735E-3</v>
      </c>
      <c r="AK337" s="18">
        <f t="shared" ref="AK337:AK400" si="422">_xlfn.POISSON.DIST(3,K337,FALSE) * _xlfn.POISSON.DIST(4,L337,FALSE)</f>
        <v>2.5642778387692721E-3</v>
      </c>
      <c r="AL337" s="18">
        <f t="shared" ref="AL337:AL400" si="423">_xlfn.POISSON.DIST(5,K337,FALSE) * _xlfn.POISSON.DIST(5,L337,FALSE)</f>
        <v>4.4471111844925223E-5</v>
      </c>
      <c r="AM337" s="18">
        <f t="shared" ref="AM337:AM400" si="424">_xlfn.POISSON.DIST(5,K337,FALSE) * _xlfn.POISSON.DIST(0,L337,FALSE)</f>
        <v>1.5329303338601247E-3</v>
      </c>
      <c r="AN337" s="18">
        <f t="shared" ref="AN337:AN400" si="425">_xlfn.POISSON.DIST(5,K337,FALSE) * _xlfn.POISSON.DIST(1,L337,FALSE)</f>
        <v>1.9672963277623024E-3</v>
      </c>
      <c r="AO337" s="18">
        <f t="shared" ref="AO337:AO400" si="426">_xlfn.POISSON.DIST(5,K337,FALSE) * _xlfn.POISSON.DIST(2,L337,FALSE)</f>
        <v>1.262371405842436E-3</v>
      </c>
      <c r="AP337" s="18">
        <f t="shared" ref="AP337:AP400" si="427">_xlfn.POISSON.DIST(5,K337,FALSE) * _xlfn.POISSON.DIST(3,L337,FALSE)</f>
        <v>5.4002424335711718E-4</v>
      </c>
      <c r="AQ337" s="18">
        <f t="shared" ref="AQ337:AQ400" si="428">_xlfn.POISSON.DIST(5,K337,FALSE) * _xlfn.POISSON.DIST(4,L337,FALSE)</f>
        <v>1.7326092507149979E-4</v>
      </c>
      <c r="AR337" s="18">
        <f t="shared" ref="AR337:AR400" si="429">_xlfn.POISSON.DIST(0,K337,FALSE) * _xlfn.POISSON.DIST(5,L337,FALSE)</f>
        <v>2.5138847885552073E-3</v>
      </c>
      <c r="AS337" s="18">
        <f t="shared" ref="AS337:AS400" si="430">_xlfn.POISSON.DIST(1,K337,FALSE) * _xlfn.POISSON.DIST(5,L337,FALSE)</f>
        <v>2.9223225062011892E-3</v>
      </c>
      <c r="AT337" s="18">
        <f t="shared" ref="AT337:AT400" si="431">_xlfn.POISSON.DIST(2,K337,FALSE) * _xlfn.POISSON.DIST(5,L337,FALSE)</f>
        <v>1.6985601068770808E-3</v>
      </c>
      <c r="AU337" s="18">
        <f t="shared" ref="AU337:AU400" si="432">_xlfn.POISSON.DIST(3,K337,FALSE) * _xlfn.POISSON.DIST(5,L337,FALSE)</f>
        <v>6.5817659995935E-4</v>
      </c>
      <c r="AV337" s="18">
        <f t="shared" ref="AV337:AV400" si="433">_xlfn.POISSON.DIST(4,K337,FALSE) * _xlfn.POISSON.DIST(5,L337,FALSE)</f>
        <v>1.9127808679545875E-4</v>
      </c>
      <c r="AW337" s="18">
        <f t="shared" ref="AW337:AW400" si="434">_xlfn.POISSON.DIST(6,K337,FALSE) * _xlfn.POISSON.DIST(6,L337,FALSE)</f>
        <v>1.842916348341563E-6</v>
      </c>
      <c r="AX337" s="18">
        <f t="shared" ref="AX337:AX400" si="435">_xlfn.POISSON.DIST(6,K337,FALSE) * _xlfn.POISSON.DIST(0,L337,FALSE)</f>
        <v>2.9699828432024408E-4</v>
      </c>
      <c r="AY337" s="18">
        <f t="shared" ref="AY337:AY400" si="436">_xlfn.POISSON.DIST(6,K337,FALSE) * _xlfn.POISSON.DIST(1,L337,FALSE)</f>
        <v>3.8115472124790935E-4</v>
      </c>
      <c r="AZ337" s="18">
        <f t="shared" ref="AZ337:AZ400" si="437">_xlfn.POISSON.DIST(6,K337,FALSE) * _xlfn.POISSON.DIST(2,L337,FALSE)</f>
        <v>2.4457872183012634E-4</v>
      </c>
      <c r="BA337" s="18">
        <f t="shared" ref="BA337:BA400" si="438">_xlfn.POISSON.DIST(6,K337,FALSE) * _xlfn.POISSON.DIST(3,L337,FALSE)</f>
        <v>1.0462724249478944E-4</v>
      </c>
      <c r="BB337" s="18">
        <f t="shared" ref="BB337:BB400" si="439">_xlfn.POISSON.DIST(6,K337,FALSE) * _xlfn.POISSON.DIST(4,L337,FALSE)</f>
        <v>3.3568516682943542E-5</v>
      </c>
      <c r="BC337" s="18">
        <f t="shared" ref="BC337:BC400" si="440">_xlfn.POISSON.DIST(6,K337,FALSE) * _xlfn.POISSON.DIST(5,L337,FALSE)</f>
        <v>8.6160757785367525E-6</v>
      </c>
      <c r="BD337" s="18">
        <f t="shared" ref="BD337:BD400" si="441">_xlfn.POISSON.DIST(0,K337,FALSE) * _xlfn.POISSON.DIST(6,L337,FALSE)</f>
        <v>5.3770179067092133E-4</v>
      </c>
      <c r="BE337" s="18">
        <f t="shared" ref="BE337:BE400" si="442">_xlfn.POISSON.DIST(1,K337,FALSE) * _xlfn.POISSON.DIST(6,L337,FALSE)</f>
        <v>6.2506366706065381E-4</v>
      </c>
      <c r="BF337" s="18">
        <f t="shared" ref="BF337:BF400" si="443">_xlfn.POISSON.DIST(2,K337,FALSE) * _xlfn.POISSON.DIST(6,L337,FALSE)</f>
        <v>3.6330973288354446E-4</v>
      </c>
      <c r="BG337" s="18">
        <f t="shared" ref="BG337:BG400" si="444">_xlfn.POISSON.DIST(3,K337,FALSE) * _xlfn.POISSON.DIST(6,L337,FALSE)</f>
        <v>1.4077921867661959E-4</v>
      </c>
      <c r="BH337" s="18">
        <f t="shared" ref="BH337:BH400" si="445">_xlfn.POISSON.DIST(4,K337,FALSE) * _xlfn.POISSON.DIST(6,L337,FALSE)</f>
        <v>4.0913000569583341E-5</v>
      </c>
      <c r="BI337" s="18">
        <f t="shared" ref="BI337:BI400" si="446">_xlfn.POISSON.DIST(5,K337,FALSE) * _xlfn.POISSON.DIST(6,L337,FALSE)</f>
        <v>9.5120494706068269E-6</v>
      </c>
      <c r="BJ337" s="19">
        <f t="shared" ref="BJ337:BJ400" si="447">SUM(N337,Q337,T337,W337,X337,Y337,AD337,AE337,AF337,AG337,AM337,AN337,AO337,AP337,AQ337,AX337,AY337,AZ337,BA337,BB337,BC337)</f>
        <v>0.33426307622397006</v>
      </c>
      <c r="BK337" s="19">
        <f t="shared" ref="BK337:BK400" si="448">SUM(M337,P337,S337,V337,AC337,AL337,AY337)</f>
        <v>0.2733099799321948</v>
      </c>
      <c r="BL337" s="19">
        <f t="shared" ref="BL337:BL400" si="449">SUM(O337,R337,U337,AA337,AB337,AH337,AI337,AJ337,AK337,AR337,AS337,AT337,AU337,AV337,BD337,BE337,BF337,BG337,BH337,BI337)</f>
        <v>0.36169787924514518</v>
      </c>
      <c r="BM337" s="19">
        <f t="shared" ref="BM337:BM400" si="450">SUM(S337:BI337)</f>
        <v>0.44163632023181065</v>
      </c>
      <c r="BN337" s="19">
        <f t="shared" ref="BN337:BN400" si="451">SUM(M337:R337)</f>
        <v>0.55778205825124227</v>
      </c>
    </row>
    <row r="338" spans="1:66" x14ac:dyDescent="0.25">
      <c r="A338" t="s">
        <v>122</v>
      </c>
      <c r="B338" t="s">
        <v>136</v>
      </c>
      <c r="C338" t="s">
        <v>127</v>
      </c>
      <c r="D338" s="16">
        <v>44349</v>
      </c>
      <c r="E338" s="15">
        <f>VLOOKUP(A338,home!$A$2:$E$405,3,FALSE)</f>
        <v>1.36912751677852</v>
      </c>
      <c r="F338" s="15">
        <f>VLOOKUP(B338,home!$B$2:$E$405,3,FALSE)</f>
        <v>1.46</v>
      </c>
      <c r="G338" s="15">
        <f>VLOOKUP(C338,away!$B$2:$E$405,4,FALSE)</f>
        <v>0.91</v>
      </c>
      <c r="H338" s="15">
        <f>VLOOKUP(A338,away!$A$2:$E$405,3,FALSE)</f>
        <v>1.1610738255033599</v>
      </c>
      <c r="I338" s="15">
        <f>VLOOKUP(C338,away!$B$2:$E$405,3,FALSE)</f>
        <v>0.79</v>
      </c>
      <c r="J338" s="15">
        <f>VLOOKUP(B338,home!$B$2:$E$405,4,FALSE)</f>
        <v>0.93</v>
      </c>
      <c r="K338" s="17">
        <f t="shared" si="396"/>
        <v>1.8190228187919417</v>
      </c>
      <c r="L338" s="17">
        <f t="shared" si="397"/>
        <v>0.85304093959731864</v>
      </c>
      <c r="M338" s="18">
        <f t="shared" si="398"/>
        <v>6.9109452823020584E-2</v>
      </c>
      <c r="N338" s="18">
        <f t="shared" si="399"/>
        <v>0.12571167167929961</v>
      </c>
      <c r="O338" s="18">
        <f t="shared" si="400"/>
        <v>5.8953192571206042E-2</v>
      </c>
      <c r="P338" s="18">
        <f t="shared" si="401"/>
        <v>0.10723720252765938</v>
      </c>
      <c r="Q338" s="18">
        <f t="shared" si="402"/>
        <v>0.11433619968656338</v>
      </c>
      <c r="R338" s="18">
        <f t="shared" si="403"/>
        <v>2.5144743391601634E-2</v>
      </c>
      <c r="S338" s="18">
        <f t="shared" si="404"/>
        <v>4.1600016843598889E-2</v>
      </c>
      <c r="T338" s="18">
        <f t="shared" si="405"/>
        <v>9.7533459210612655E-2</v>
      </c>
      <c r="U338" s="18">
        <f t="shared" si="406"/>
        <v>4.5738862001991253E-2</v>
      </c>
      <c r="V338" s="18">
        <f t="shared" si="407"/>
        <v>7.1723094456737522E-3</v>
      </c>
      <c r="W338" s="18">
        <f t="shared" si="408"/>
        <v>6.9326718747936944E-2</v>
      </c>
      <c r="X338" s="18">
        <f t="shared" si="409"/>
        <v>5.9138529299939166E-2</v>
      </c>
      <c r="Y338" s="18">
        <f t="shared" si="410"/>
        <v>2.5223793300211832E-2</v>
      </c>
      <c r="Z338" s="18">
        <f t="shared" si="411"/>
        <v>7.1498318429017767E-3</v>
      </c>
      <c r="AA338" s="18">
        <f t="shared" si="412"/>
        <v>1.3005707272763574E-2</v>
      </c>
      <c r="AB338" s="18">
        <f t="shared" si="413"/>
        <v>1.1828839151842628E-2</v>
      </c>
      <c r="AC338" s="18">
        <f t="shared" si="414"/>
        <v>6.9557995433201987E-4</v>
      </c>
      <c r="AD338" s="18">
        <f t="shared" si="415"/>
        <v>3.1526720838617114E-2</v>
      </c>
      <c r="AE338" s="18">
        <f t="shared" si="416"/>
        <v>2.6893583566596307E-2</v>
      </c>
      <c r="AF338" s="18">
        <f t="shared" si="417"/>
        <v>1.147066389739416E-2</v>
      </c>
      <c r="AG338" s="18">
        <f t="shared" si="418"/>
        <v>3.2616486362793858E-3</v>
      </c>
      <c r="AH338" s="18">
        <f t="shared" si="419"/>
        <v>1.5247748183079394E-3</v>
      </c>
      <c r="AI338" s="18">
        <f t="shared" si="420"/>
        <v>2.7736001880214788E-3</v>
      </c>
      <c r="AJ338" s="18">
        <f t="shared" si="421"/>
        <v>2.5226210161083456E-3</v>
      </c>
      <c r="AK338" s="18">
        <f t="shared" si="422"/>
        <v>1.5295683971550649E-3</v>
      </c>
      <c r="AL338" s="18">
        <f t="shared" si="423"/>
        <v>4.3173282606014811E-5</v>
      </c>
      <c r="AM338" s="18">
        <f t="shared" si="424"/>
        <v>1.146956492142559E-2</v>
      </c>
      <c r="AN338" s="18">
        <f t="shared" si="425"/>
        <v>9.7840084373453304E-3</v>
      </c>
      <c r="AO338" s="18">
        <f t="shared" si="426"/>
        <v>4.1730798752105764E-3</v>
      </c>
      <c r="AP338" s="18">
        <f t="shared" si="427"/>
        <v>1.186602659254764E-3</v>
      </c>
      <c r="AQ338" s="18">
        <f t="shared" si="428"/>
        <v>2.5305516184484012E-4</v>
      </c>
      <c r="AR338" s="18">
        <f t="shared" si="429"/>
        <v>2.6013906873674719E-4</v>
      </c>
      <c r="AS338" s="18">
        <f t="shared" si="430"/>
        <v>4.7319890209142861E-4</v>
      </c>
      <c r="AT338" s="18">
        <f t="shared" si="431"/>
        <v>4.303798003658013E-4</v>
      </c>
      <c r="AU338" s="18">
        <f t="shared" si="432"/>
        <v>2.6095689253750437E-4</v>
      </c>
      <c r="AV338" s="18">
        <f t="shared" si="433"/>
        <v>1.186716355616893E-4</v>
      </c>
      <c r="AW338" s="18">
        <f t="shared" si="434"/>
        <v>1.8608895268002117E-6</v>
      </c>
      <c r="AX338" s="18">
        <f t="shared" si="435"/>
        <v>3.4772333856147933E-3</v>
      </c>
      <c r="AY338" s="18">
        <f t="shared" si="436"/>
        <v>2.9662224344640083E-3</v>
      </c>
      <c r="AZ338" s="18">
        <f t="shared" si="437"/>
        <v>1.2651545862749118E-3</v>
      </c>
      <c r="BA338" s="18">
        <f t="shared" si="438"/>
        <v>3.5974288567060264E-4</v>
      </c>
      <c r="BB338" s="18">
        <f t="shared" si="439"/>
        <v>7.6718852301475388E-5</v>
      </c>
      <c r="BC338" s="18">
        <f t="shared" si="440"/>
        <v>1.3088864370415701E-5</v>
      </c>
      <c r="BD338" s="18">
        <f t="shared" si="441"/>
        <v>3.6984879270194364E-5</v>
      </c>
      <c r="BE338" s="18">
        <f t="shared" si="442"/>
        <v>6.7276339342748614E-5</v>
      </c>
      <c r="BF338" s="18">
        <f t="shared" si="443"/>
        <v>6.1188598214624901E-5</v>
      </c>
      <c r="BG338" s="18">
        <f t="shared" si="444"/>
        <v>3.7101152134098182E-5</v>
      </c>
      <c r="BH338" s="18">
        <f t="shared" si="445"/>
        <v>1.6871960583848993E-5</v>
      </c>
      <c r="BI338" s="18">
        <f t="shared" si="446"/>
        <v>6.1380962599559053E-6</v>
      </c>
      <c r="BJ338" s="19">
        <f t="shared" si="447"/>
        <v>0.59944746092722789</v>
      </c>
      <c r="BK338" s="19">
        <f t="shared" si="448"/>
        <v>0.22882395731135463</v>
      </c>
      <c r="BL338" s="19">
        <f t="shared" si="449"/>
        <v>0.16479081613409663</v>
      </c>
      <c r="BM338" s="19">
        <f t="shared" si="450"/>
        <v>0.49675524199129295</v>
      </c>
      <c r="BN338" s="19">
        <f t="shared" si="451"/>
        <v>0.50049246267935066</v>
      </c>
    </row>
    <row r="339" spans="1:66" x14ac:dyDescent="0.25">
      <c r="A339" t="s">
        <v>122</v>
      </c>
      <c r="B339" t="s">
        <v>123</v>
      </c>
      <c r="C339" t="s">
        <v>130</v>
      </c>
      <c r="D339" s="16">
        <v>44349</v>
      </c>
      <c r="E339" s="15">
        <f>VLOOKUP(A339,home!$A$2:$E$405,3,FALSE)</f>
        <v>1.36912751677852</v>
      </c>
      <c r="F339" s="15">
        <f>VLOOKUP(B339,home!$B$2:$E$405,3,FALSE)</f>
        <v>1.1599999999999999</v>
      </c>
      <c r="G339" s="15">
        <f>VLOOKUP(C339,away!$B$2:$E$405,4,FALSE)</f>
        <v>0.73</v>
      </c>
      <c r="H339" s="15">
        <f>VLOOKUP(A339,away!$A$2:$E$405,3,FALSE)</f>
        <v>1.1610738255033599</v>
      </c>
      <c r="I339" s="15">
        <f>VLOOKUP(C339,away!$B$2:$E$405,3,FALSE)</f>
        <v>1.1599999999999999</v>
      </c>
      <c r="J339" s="15">
        <f>VLOOKUP(B339,home!$B$2:$E$405,4,FALSE)</f>
        <v>1.1499999999999999</v>
      </c>
      <c r="K339" s="17">
        <f t="shared" si="396"/>
        <v>1.1593771812080507</v>
      </c>
      <c r="L339" s="17">
        <f t="shared" si="397"/>
        <v>1.5488724832214817</v>
      </c>
      <c r="M339" s="18">
        <f t="shared" si="398"/>
        <v>6.6653370437610965E-2</v>
      </c>
      <c r="N339" s="18">
        <f t="shared" si="399"/>
        <v>7.7276396735973418E-2</v>
      </c>
      <c r="O339" s="18">
        <f t="shared" si="400"/>
        <v>0.1032375713847838</v>
      </c>
      <c r="P339" s="18">
        <f t="shared" si="401"/>
        <v>0.11969128450685557</v>
      </c>
      <c r="Q339" s="18">
        <f t="shared" si="402"/>
        <v>4.479624551083395E-2</v>
      </c>
      <c r="R339" s="18">
        <f t="shared" si="403"/>
        <v>7.9950916776252545E-2</v>
      </c>
      <c r="S339" s="18">
        <f t="shared" si="404"/>
        <v>5.373323019092674E-2</v>
      </c>
      <c r="T339" s="18">
        <f t="shared" si="405"/>
        <v>6.938367202336454E-2</v>
      </c>
      <c r="U339" s="18">
        <f t="shared" si="406"/>
        <v>9.269326852705112E-2</v>
      </c>
      <c r="V339" s="18">
        <f t="shared" si="407"/>
        <v>1.0721137164189713E-2</v>
      </c>
      <c r="W339" s="18">
        <f t="shared" si="408"/>
        <v>1.7311914949684822E-2</v>
      </c>
      <c r="X339" s="18">
        <f t="shared" si="409"/>
        <v>2.6813948697437424E-2</v>
      </c>
      <c r="Y339" s="18">
        <f t="shared" si="410"/>
        <v>2.0765693651986661E-2</v>
      </c>
      <c r="Z339" s="18">
        <f t="shared" si="411"/>
        <v>4.1277925001022765E-2</v>
      </c>
      <c r="AA339" s="18">
        <f t="shared" si="412"/>
        <v>4.78566843338031E-2</v>
      </c>
      <c r="AB339" s="18">
        <f t="shared" si="413"/>
        <v>2.7741973892444066E-2</v>
      </c>
      <c r="AC339" s="18">
        <f t="shared" si="414"/>
        <v>1.2032649944510145E-3</v>
      </c>
      <c r="AD339" s="18">
        <f t="shared" si="415"/>
        <v>5.0177597889197751E-3</v>
      </c>
      <c r="AE339" s="18">
        <f t="shared" si="416"/>
        <v>7.7718700644730703E-3</v>
      </c>
      <c r="AF339" s="18">
        <f t="shared" si="417"/>
        <v>6.0188178430175508E-3</v>
      </c>
      <c r="AG339" s="18">
        <f t="shared" si="418"/>
        <v>3.1074604461907855E-3</v>
      </c>
      <c r="AH339" s="18">
        <f t="shared" si="419"/>
        <v>1.5983560549641059E-2</v>
      </c>
      <c r="AI339" s="18">
        <f t="shared" si="420"/>
        <v>1.8530975375711054E-2</v>
      </c>
      <c r="AJ339" s="18">
        <f t="shared" si="421"/>
        <v>1.0742194998063842E-2</v>
      </c>
      <c r="AK339" s="18">
        <f t="shared" si="422"/>
        <v>4.1514185856141601E-3</v>
      </c>
      <c r="AL339" s="18">
        <f t="shared" si="423"/>
        <v>8.6429437456749504E-5</v>
      </c>
      <c r="AM339" s="18">
        <f t="shared" si="424"/>
        <v>1.1634952400113824E-3</v>
      </c>
      <c r="AN339" s="18">
        <f t="shared" si="425"/>
        <v>1.8021057616128037E-3</v>
      </c>
      <c r="AO339" s="18">
        <f t="shared" si="426"/>
        <v>1.3956160130084816E-3</v>
      </c>
      <c r="AP339" s="18">
        <f t="shared" si="427"/>
        <v>7.2054374656403686E-4</v>
      </c>
      <c r="AQ339" s="18">
        <f t="shared" si="428"/>
        <v>2.7900759550258752E-4</v>
      </c>
      <c r="AR339" s="18">
        <f t="shared" si="429"/>
        <v>4.9512994238486924E-3</v>
      </c>
      <c r="AS339" s="18">
        <f t="shared" si="430"/>
        <v>5.7404235693387425E-3</v>
      </c>
      <c r="AT339" s="18">
        <f t="shared" si="431"/>
        <v>3.3276580483801053E-3</v>
      </c>
      <c r="AU339" s="18">
        <f t="shared" si="432"/>
        <v>1.2860036027184034E-3</v>
      </c>
      <c r="AV339" s="18">
        <f t="shared" si="433"/>
        <v>3.7274080798576509E-4</v>
      </c>
      <c r="AW339" s="18">
        <f t="shared" si="434"/>
        <v>4.3112141718684266E-6</v>
      </c>
      <c r="AX339" s="18">
        <f t="shared" si="435"/>
        <v>2.2482163861889677E-4</v>
      </c>
      <c r="AY339" s="18">
        <f t="shared" si="436"/>
        <v>3.4822004968957325E-4</v>
      </c>
      <c r="AZ339" s="18">
        <f t="shared" si="437"/>
        <v>2.6967422653509853E-4</v>
      </c>
      <c r="BA339" s="18">
        <f t="shared" si="438"/>
        <v>1.3923032963808349E-4</v>
      </c>
      <c r="BB339" s="18">
        <f t="shared" si="439"/>
        <v>5.3912506601570984E-5</v>
      </c>
      <c r="BC339" s="18">
        <f t="shared" si="440"/>
        <v>1.6700719595333959E-5</v>
      </c>
      <c r="BD339" s="18">
        <f t="shared" si="441"/>
        <v>1.2781552389649359E-3</v>
      </c>
      <c r="BE339" s="18">
        <f t="shared" si="442"/>
        <v>1.4818640180974698E-3</v>
      </c>
      <c r="BF339" s="18">
        <f t="shared" si="443"/>
        <v>8.5901966411774044E-4</v>
      </c>
      <c r="BG339" s="18">
        <f t="shared" si="444"/>
        <v>3.3197593226237085E-4</v>
      </c>
      <c r="BH339" s="18">
        <f t="shared" si="445"/>
        <v>9.6221330143815564E-5</v>
      </c>
      <c r="BI339" s="18">
        <f t="shared" si="446"/>
        <v>2.2311362902845223E-5</v>
      </c>
      <c r="BJ339" s="19">
        <f t="shared" si="447"/>
        <v>0.2846771075392599</v>
      </c>
      <c r="BK339" s="19">
        <f t="shared" si="448"/>
        <v>0.25243693678118034</v>
      </c>
      <c r="BL339" s="19">
        <f t="shared" si="449"/>
        <v>0.42063623742212564</v>
      </c>
      <c r="BM339" s="19">
        <f t="shared" si="450"/>
        <v>0.50707851255576075</v>
      </c>
      <c r="BN339" s="19">
        <f t="shared" si="451"/>
        <v>0.49160578535231025</v>
      </c>
    </row>
    <row r="340" spans="1:66" x14ac:dyDescent="0.25">
      <c r="A340" t="s">
        <v>122</v>
      </c>
      <c r="B340" t="s">
        <v>128</v>
      </c>
      <c r="C340" t="s">
        <v>135</v>
      </c>
      <c r="D340" s="16">
        <v>44349</v>
      </c>
      <c r="E340" s="15">
        <f>VLOOKUP(A340,home!$A$2:$E$405,3,FALSE)</f>
        <v>1.36912751677852</v>
      </c>
      <c r="F340" s="15">
        <f>VLOOKUP(B340,home!$B$2:$E$405,3,FALSE)</f>
        <v>1.39</v>
      </c>
      <c r="G340" s="15">
        <f>VLOOKUP(C340,away!$B$2:$E$405,4,FALSE)</f>
        <v>0.94</v>
      </c>
      <c r="H340" s="15">
        <f>VLOOKUP(A340,away!$A$2:$E$405,3,FALSE)</f>
        <v>1.1610738255033599</v>
      </c>
      <c r="I340" s="15">
        <f>VLOOKUP(C340,away!$B$2:$E$405,3,FALSE)</f>
        <v>0.99</v>
      </c>
      <c r="J340" s="15">
        <f>VLOOKUP(B340,home!$B$2:$E$405,4,FALSE)</f>
        <v>0.95</v>
      </c>
      <c r="K340" s="17">
        <f t="shared" si="396"/>
        <v>1.788902013422814</v>
      </c>
      <c r="L340" s="17">
        <f t="shared" si="397"/>
        <v>1.09198993288591</v>
      </c>
      <c r="M340" s="18">
        <f t="shared" si="398"/>
        <v>5.6084715962511897E-2</v>
      </c>
      <c r="N340" s="18">
        <f t="shared" si="399"/>
        <v>0.10033006130758416</v>
      </c>
      <c r="O340" s="18">
        <f t="shared" si="400"/>
        <v>6.1243945219828677E-2</v>
      </c>
      <c r="P340" s="18">
        <f t="shared" si="401"/>
        <v>0.10955941691370805</v>
      </c>
      <c r="Q340" s="18">
        <f t="shared" si="402"/>
        <v>8.9740324339985869E-2</v>
      </c>
      <c r="R340" s="18">
        <f t="shared" si="403"/>
        <v>3.3438885815134531E-2</v>
      </c>
      <c r="S340" s="18">
        <f t="shared" si="404"/>
        <v>5.3505066525142593E-2</v>
      </c>
      <c r="T340" s="18">
        <f t="shared" si="405"/>
        <v>9.7995530753180946E-2</v>
      </c>
      <c r="U340" s="18">
        <f t="shared" si="406"/>
        <v>5.9818890161309736E-2</v>
      </c>
      <c r="V340" s="18">
        <f t="shared" si="407"/>
        <v>1.1613351912413762E-2</v>
      </c>
      <c r="W340" s="18">
        <f t="shared" si="408"/>
        <v>5.3512215632339009E-2</v>
      </c>
      <c r="X340" s="18">
        <f t="shared" si="409"/>
        <v>5.8434800756934205E-2</v>
      </c>
      <c r="Y340" s="18">
        <f t="shared" si="410"/>
        <v>3.1905107078383052E-2</v>
      </c>
      <c r="Z340" s="18">
        <f t="shared" si="411"/>
        <v>1.217164222568279E-2</v>
      </c>
      <c r="AA340" s="18">
        <f t="shared" si="412"/>
        <v>2.1773875284186086E-2</v>
      </c>
      <c r="AB340" s="18">
        <f t="shared" si="413"/>
        <v>1.9475664667948873E-2</v>
      </c>
      <c r="AC340" s="18">
        <f t="shared" si="414"/>
        <v>1.4178908216146316E-3</v>
      </c>
      <c r="AD340" s="18">
        <f t="shared" si="415"/>
        <v>2.3932027571851755E-2</v>
      </c>
      <c r="AE340" s="18">
        <f t="shared" si="416"/>
        <v>2.613353318201014E-2</v>
      </c>
      <c r="AF340" s="18">
        <f t="shared" si="417"/>
        <v>1.4268777572747478E-2</v>
      </c>
      <c r="AG340" s="18">
        <f t="shared" si="418"/>
        <v>5.193787154676166E-3</v>
      </c>
      <c r="AH340" s="18">
        <f t="shared" si="419"/>
        <v>3.322827694283664E-3</v>
      </c>
      <c r="AI340" s="18">
        <f t="shared" si="420"/>
        <v>5.9442131525611333E-3</v>
      </c>
      <c r="AJ340" s="18">
        <f t="shared" si="421"/>
        <v>5.3168074384154938E-3</v>
      </c>
      <c r="AK340" s="18">
        <f t="shared" si="422"/>
        <v>3.1704158438542887E-3</v>
      </c>
      <c r="AL340" s="18">
        <f t="shared" si="423"/>
        <v>1.1079188973140699E-4</v>
      </c>
      <c r="AM340" s="18">
        <f t="shared" si="424"/>
        <v>8.5624104617151777E-3</v>
      </c>
      <c r="AN340" s="18">
        <f t="shared" si="425"/>
        <v>9.3500660254299695E-3</v>
      </c>
      <c r="AO340" s="18">
        <f t="shared" si="426"/>
        <v>5.1050889857940486E-3</v>
      </c>
      <c r="AP340" s="18">
        <f t="shared" si="427"/>
        <v>1.8582352596579477E-3</v>
      </c>
      <c r="AQ340" s="18">
        <f t="shared" si="428"/>
        <v>5.0729354912002833E-4</v>
      </c>
      <c r="AR340" s="18">
        <f t="shared" si="429"/>
        <v>7.2569887817445242E-4</v>
      </c>
      <c r="AS340" s="18">
        <f t="shared" si="430"/>
        <v>1.2982041843049553E-3</v>
      </c>
      <c r="AT340" s="18">
        <f t="shared" si="431"/>
        <v>1.1611800395685285E-3</v>
      </c>
      <c r="AU340" s="18">
        <f t="shared" si="432"/>
        <v>6.9241243691017427E-4</v>
      </c>
      <c r="AV340" s="18">
        <f t="shared" si="433"/>
        <v>3.0966450062690193E-4</v>
      </c>
      <c r="AW340" s="18">
        <f t="shared" si="434"/>
        <v>6.0118848926556982E-6</v>
      </c>
      <c r="AX340" s="18">
        <f t="shared" si="435"/>
        <v>2.5528855524524778E-3</v>
      </c>
      <c r="AY340" s="18">
        <f t="shared" si="436"/>
        <v>2.78772532308799E-3</v>
      </c>
      <c r="AZ340" s="18">
        <f t="shared" si="437"/>
        <v>1.5220839942316029E-3</v>
      </c>
      <c r="BA340" s="18">
        <f t="shared" si="438"/>
        <v>5.5403346623589538E-4</v>
      </c>
      <c r="BB340" s="18">
        <f t="shared" si="439"/>
        <v>1.5124974190287082E-4</v>
      </c>
      <c r="BC340" s="18">
        <f t="shared" si="440"/>
        <v>3.3032639101905429E-5</v>
      </c>
      <c r="BD340" s="18">
        <f t="shared" si="441"/>
        <v>1.3207597821218337E-4</v>
      </c>
      <c r="BE340" s="18">
        <f t="shared" si="442"/>
        <v>2.3627098334856256E-4</v>
      </c>
      <c r="BF340" s="18">
        <f t="shared" si="443"/>
        <v>2.1133281891281592E-4</v>
      </c>
      <c r="BG340" s="18">
        <f t="shared" si="444"/>
        <v>1.2601790175181839E-4</v>
      </c>
      <c r="BH340" s="18">
        <f t="shared" si="445"/>
        <v>5.6358419542786571E-5</v>
      </c>
      <c r="BI340" s="18">
        <f t="shared" si="446"/>
        <v>2.0163938038683702E-5</v>
      </c>
      <c r="BJ340" s="19">
        <f t="shared" si="447"/>
        <v>0.53443027034842261</v>
      </c>
      <c r="BK340" s="19">
        <f t="shared" si="448"/>
        <v>0.2350789593482103</v>
      </c>
      <c r="BL340" s="19">
        <f t="shared" si="449"/>
        <v>0.21847490535691436</v>
      </c>
      <c r="BM340" s="19">
        <f t="shared" si="450"/>
        <v>0.54697671428228156</v>
      </c>
      <c r="BN340" s="19">
        <f t="shared" si="451"/>
        <v>0.45039734955875316</v>
      </c>
    </row>
    <row r="341" spans="1:66" x14ac:dyDescent="0.25">
      <c r="A341" t="s">
        <v>122</v>
      </c>
      <c r="B341" t="s">
        <v>137</v>
      </c>
      <c r="C341" t="s">
        <v>129</v>
      </c>
      <c r="D341" s="16">
        <v>44349</v>
      </c>
      <c r="E341" s="15">
        <f>VLOOKUP(A341,home!$A$2:$E$405,3,FALSE)</f>
        <v>1.36912751677852</v>
      </c>
      <c r="F341" s="15">
        <f>VLOOKUP(B341,home!$B$2:$E$405,3,FALSE)</f>
        <v>1.18</v>
      </c>
      <c r="G341" s="15">
        <f>VLOOKUP(C341,away!$B$2:$E$405,4,FALSE)</f>
        <v>1.24</v>
      </c>
      <c r="H341" s="15">
        <f>VLOOKUP(A341,away!$A$2:$E$405,3,FALSE)</f>
        <v>1.1610738255033599</v>
      </c>
      <c r="I341" s="15">
        <f>VLOOKUP(C341,away!$B$2:$E$405,3,FALSE)</f>
        <v>0.56000000000000005</v>
      </c>
      <c r="J341" s="15">
        <f>VLOOKUP(B341,home!$B$2:$E$405,4,FALSE)</f>
        <v>0.8</v>
      </c>
      <c r="K341" s="17">
        <f t="shared" si="396"/>
        <v>2.0033073825503305</v>
      </c>
      <c r="L341" s="17">
        <f t="shared" si="397"/>
        <v>0.52016107382550536</v>
      </c>
      <c r="M341" s="18">
        <f t="shared" si="398"/>
        <v>8.0181019526607611E-2</v>
      </c>
      <c r="N341" s="18">
        <f t="shared" si="399"/>
        <v>0.1606272283580652</v>
      </c>
      <c r="O341" s="18">
        <f t="shared" si="400"/>
        <v>4.1707045217384026E-2</v>
      </c>
      <c r="P341" s="18">
        <f t="shared" si="401"/>
        <v>8.3552031588345857E-2</v>
      </c>
      <c r="Q341" s="18">
        <f t="shared" si="402"/>
        <v>0.16089285620415494</v>
      </c>
      <c r="R341" s="18">
        <f t="shared" si="403"/>
        <v>1.084719071318169E-2</v>
      </c>
      <c r="S341" s="18">
        <f t="shared" si="404"/>
        <v>2.1766192372445953E-2</v>
      </c>
      <c r="T341" s="18">
        <f t="shared" si="405"/>
        <v>8.3690200854005845E-2</v>
      </c>
      <c r="U341" s="18">
        <f t="shared" si="406"/>
        <v>2.1730257235648261E-2</v>
      </c>
      <c r="V341" s="18">
        <f t="shared" si="407"/>
        <v>2.5201442150631602E-3</v>
      </c>
      <c r="W341" s="18">
        <f t="shared" si="408"/>
        <v>0.10743928221113079</v>
      </c>
      <c r="X341" s="18">
        <f t="shared" si="409"/>
        <v>5.588573240598331E-2</v>
      </c>
      <c r="Y341" s="18">
        <f t="shared" si="410"/>
        <v>1.4534791289910561E-2</v>
      </c>
      <c r="Z341" s="18">
        <f t="shared" si="411"/>
        <v>1.8807621231195463E-3</v>
      </c>
      <c r="AA341" s="18">
        <f t="shared" si="412"/>
        <v>3.7677446460664199E-3</v>
      </c>
      <c r="AB341" s="18">
        <f t="shared" si="413"/>
        <v>3.7739753325146713E-3</v>
      </c>
      <c r="AC341" s="18">
        <f t="shared" si="414"/>
        <v>1.6413108918054948E-4</v>
      </c>
      <c r="AD341" s="18">
        <f t="shared" si="415"/>
        <v>5.3808476807366674E-2</v>
      </c>
      <c r="AE341" s="18">
        <f t="shared" si="416"/>
        <v>2.7989075077034648E-2</v>
      </c>
      <c r="AF341" s="18">
        <f t="shared" si="417"/>
        <v>7.2794136737265158E-3</v>
      </c>
      <c r="AG341" s="18">
        <f t="shared" si="418"/>
        <v>1.2621558777818841E-3</v>
      </c>
      <c r="AH341" s="18">
        <f t="shared" si="419"/>
        <v>2.4457481139305009E-4</v>
      </c>
      <c r="AI341" s="18">
        <f t="shared" si="420"/>
        <v>4.8995852524955183E-4</v>
      </c>
      <c r="AJ341" s="18">
        <f t="shared" si="421"/>
        <v>4.9076876538794989E-4</v>
      </c>
      <c r="AK341" s="18">
        <f t="shared" si="422"/>
        <v>3.2772023027559708E-4</v>
      </c>
      <c r="AL341" s="18">
        <f t="shared" si="423"/>
        <v>6.8412629466713906E-6</v>
      </c>
      <c r="AM341" s="18">
        <f t="shared" si="424"/>
        <v>2.1558983766397189E-2</v>
      </c>
      <c r="AN341" s="18">
        <f t="shared" si="425"/>
        <v>1.12141441465158E-2</v>
      </c>
      <c r="AO341" s="18">
        <f t="shared" si="426"/>
        <v>2.916580630642832E-3</v>
      </c>
      <c r="AP341" s="18">
        <f t="shared" si="427"/>
        <v>5.0569723757794846E-4</v>
      </c>
      <c r="AQ341" s="18">
        <f t="shared" si="428"/>
        <v>6.5761004532284334E-5</v>
      </c>
      <c r="AR341" s="18">
        <f t="shared" si="429"/>
        <v>2.5443659304975883E-5</v>
      </c>
      <c r="AS341" s="18">
        <f t="shared" si="430"/>
        <v>5.097147052475359E-5</v>
      </c>
      <c r="AT341" s="18">
        <f t="shared" si="431"/>
        <v>5.1055761600842726E-5</v>
      </c>
      <c r="AU341" s="18">
        <f t="shared" si="432"/>
        <v>3.4093461378899313E-5</v>
      </c>
      <c r="AV341" s="18">
        <f t="shared" si="433"/>
        <v>1.707492071926089E-5</v>
      </c>
      <c r="AW341" s="18">
        <f t="shared" si="434"/>
        <v>1.9802463545031133E-7</v>
      </c>
      <c r="AX341" s="18">
        <f t="shared" si="435"/>
        <v>7.1982118899176972E-3</v>
      </c>
      <c r="AY341" s="18">
        <f t="shared" si="436"/>
        <v>3.74422962628311E-3</v>
      </c>
      <c r="AZ341" s="18">
        <f t="shared" si="437"/>
        <v>9.7380125152834649E-4</v>
      </c>
      <c r="BA341" s="18">
        <f t="shared" si="438"/>
        <v>1.6884450156253529E-4</v>
      </c>
      <c r="BB341" s="18">
        <f t="shared" si="439"/>
        <v>2.1956584310575139E-5</v>
      </c>
      <c r="BC341" s="18">
        <f t="shared" si="440"/>
        <v>2.2841920945058023E-6</v>
      </c>
      <c r="BD341" s="18">
        <f t="shared" si="441"/>
        <v>2.2058001910210937E-6</v>
      </c>
      <c r="BE341" s="18">
        <f t="shared" si="442"/>
        <v>4.4188958071034853E-6</v>
      </c>
      <c r="BF341" s="18">
        <f t="shared" si="443"/>
        <v>4.4262032965455572E-6</v>
      </c>
      <c r="BG341" s="18">
        <f t="shared" si="444"/>
        <v>2.9556819135461087E-6</v>
      </c>
      <c r="BH341" s="18">
        <f t="shared" si="445"/>
        <v>1.4802848494693518E-6</v>
      </c>
      <c r="BI341" s="18">
        <f t="shared" si="446"/>
        <v>5.9309311344387172E-7</v>
      </c>
      <c r="BJ341" s="19">
        <f t="shared" si="447"/>
        <v>0.72177970759052301</v>
      </c>
      <c r="BK341" s="19">
        <f t="shared" si="448"/>
        <v>0.19193458968087287</v>
      </c>
      <c r="BL341" s="19">
        <f t="shared" si="449"/>
        <v>8.3573954709801071E-2</v>
      </c>
      <c r="BM341" s="19">
        <f t="shared" si="450"/>
        <v>0.45761761089492986</v>
      </c>
      <c r="BN341" s="19">
        <f t="shared" si="451"/>
        <v>0.53780737160773939</v>
      </c>
    </row>
    <row r="342" spans="1:66" x14ac:dyDescent="0.25">
      <c r="A342" t="s">
        <v>122</v>
      </c>
      <c r="B342" t="s">
        <v>401</v>
      </c>
      <c r="C342" t="s">
        <v>131</v>
      </c>
      <c r="D342" s="16">
        <v>44349</v>
      </c>
      <c r="E342" s="15">
        <f>VLOOKUP(A342,home!$A$2:$E$405,3,FALSE)</f>
        <v>1.36912751677852</v>
      </c>
      <c r="F342" s="15">
        <f>VLOOKUP(B342,home!$B$2:$E$405,3,FALSE)</f>
        <v>0.97</v>
      </c>
      <c r="G342" s="15">
        <f>VLOOKUP(C342,away!$B$2:$E$405,4,FALSE)</f>
        <v>0.67</v>
      </c>
      <c r="H342" s="15">
        <f>VLOOKUP(A342,away!$A$2:$E$405,3,FALSE)</f>
        <v>1.1610738255033599</v>
      </c>
      <c r="I342" s="15">
        <f>VLOOKUP(C342,away!$B$2:$E$405,3,FALSE)</f>
        <v>0.96</v>
      </c>
      <c r="J342" s="15">
        <f>VLOOKUP(B342,home!$B$2:$E$405,4,FALSE)</f>
        <v>1.22</v>
      </c>
      <c r="K342" s="17">
        <f t="shared" si="396"/>
        <v>0.88979597315436021</v>
      </c>
      <c r="L342" s="17">
        <f t="shared" si="397"/>
        <v>1.359849664429535</v>
      </c>
      <c r="M342" s="18">
        <f t="shared" si="398"/>
        <v>0.10543658070415114</v>
      </c>
      <c r="N342" s="18">
        <f t="shared" si="399"/>
        <v>9.3817044933718396E-2</v>
      </c>
      <c r="O342" s="18">
        <f t="shared" si="400"/>
        <v>0.14337789888913752</v>
      </c>
      <c r="P342" s="18">
        <f t="shared" si="401"/>
        <v>0.12757707707088758</v>
      </c>
      <c r="Q342" s="18">
        <f t="shared" si="402"/>
        <v>4.1739014397632147E-2</v>
      </c>
      <c r="R342" s="18">
        <f t="shared" si="403"/>
        <v>9.748619384550275E-2</v>
      </c>
      <c r="S342" s="18">
        <f t="shared" si="404"/>
        <v>3.859170717898288E-2</v>
      </c>
      <c r="T342" s="18">
        <f t="shared" si="405"/>
        <v>5.6758784722239615E-2</v>
      </c>
      <c r="U342" s="18">
        <f t="shared" si="406"/>
        <v>8.6742822721873711E-2</v>
      </c>
      <c r="V342" s="18">
        <f t="shared" si="407"/>
        <v>5.1883924158110696E-3</v>
      </c>
      <c r="W342" s="18">
        <f t="shared" si="408"/>
        <v>1.2379735644814985E-2</v>
      </c>
      <c r="X342" s="18">
        <f t="shared" si="409"/>
        <v>1.6834579362328014E-2</v>
      </c>
      <c r="Y342" s="18">
        <f t="shared" si="410"/>
        <v>1.1446248548337062E-2</v>
      </c>
      <c r="Z342" s="18">
        <f t="shared" si="411"/>
        <v>4.4188855995773178E-2</v>
      </c>
      <c r="AA342" s="18">
        <f t="shared" si="412"/>
        <v>3.9319066123336875E-2</v>
      </c>
      <c r="AB342" s="18">
        <f t="shared" si="413"/>
        <v>1.7492973352367585E-2</v>
      </c>
      <c r="AC342" s="18">
        <f t="shared" si="414"/>
        <v>3.9236853014233138E-4</v>
      </c>
      <c r="AD342" s="18">
        <f t="shared" si="415"/>
        <v>2.7538597313679671E-3</v>
      </c>
      <c r="AE342" s="18">
        <f t="shared" si="416"/>
        <v>3.74483523158674E-3</v>
      </c>
      <c r="AF342" s="18">
        <f t="shared" si="417"/>
        <v>2.5462064665085645E-3</v>
      </c>
      <c r="AG342" s="18">
        <f t="shared" si="418"/>
        <v>1.154152669683328E-3</v>
      </c>
      <c r="AH342" s="18">
        <f t="shared" si="419"/>
        <v>1.5022550249344301E-2</v>
      </c>
      <c r="AI342" s="18">
        <f t="shared" si="420"/>
        <v>1.3367004718375588E-2</v>
      </c>
      <c r="AJ342" s="18">
        <f t="shared" si="421"/>
        <v>5.9469534857729649E-3</v>
      </c>
      <c r="AK342" s="18">
        <f t="shared" si="422"/>
        <v>1.7638584213923571E-3</v>
      </c>
      <c r="AL342" s="18">
        <f t="shared" si="423"/>
        <v>1.8990460379445252E-5</v>
      </c>
      <c r="AM342" s="18">
        <f t="shared" si="424"/>
        <v>4.9007465992063329E-4</v>
      </c>
      <c r="AN342" s="18">
        <f t="shared" si="425"/>
        <v>6.6642786183849167E-4</v>
      </c>
      <c r="AO342" s="18">
        <f t="shared" si="426"/>
        <v>4.5312085214378273E-4</v>
      </c>
      <c r="AP342" s="18">
        <f t="shared" si="427"/>
        <v>2.0539207957791602E-4</v>
      </c>
      <c r="AQ342" s="18">
        <f t="shared" si="428"/>
        <v>6.9825587622628362E-5</v>
      </c>
      <c r="AR342" s="18">
        <f t="shared" si="429"/>
        <v>4.0856819830893346E-3</v>
      </c>
      <c r="AS342" s="18">
        <f t="shared" si="430"/>
        <v>3.6354233761422107E-3</v>
      </c>
      <c r="AT342" s="18">
        <f t="shared" si="431"/>
        <v>1.6173925404012839E-3</v>
      </c>
      <c r="AU342" s="18">
        <f t="shared" si="432"/>
        <v>4.7971645648632122E-4</v>
      </c>
      <c r="AV342" s="18">
        <f t="shared" si="433"/>
        <v>1.0671244280935184E-4</v>
      </c>
      <c r="AW342" s="18">
        <f t="shared" si="434"/>
        <v>6.3828454224962234E-7</v>
      </c>
      <c r="AX342" s="18">
        <f t="shared" si="435"/>
        <v>7.267774315706198E-5</v>
      </c>
      <c r="AY342" s="18">
        <f t="shared" si="436"/>
        <v>9.8830804643626672E-5</v>
      </c>
      <c r="AZ342" s="18">
        <f t="shared" si="437"/>
        <v>6.7197518264968336E-5</v>
      </c>
      <c r="BA342" s="18">
        <f t="shared" si="438"/>
        <v>3.0459507554371586E-5</v>
      </c>
      <c r="BB342" s="18">
        <f t="shared" si="439"/>
        <v>1.0355087781625273E-5</v>
      </c>
      <c r="BC342" s="18">
        <f t="shared" si="440"/>
        <v>2.8162725289963008E-6</v>
      </c>
      <c r="BD342" s="18">
        <f t="shared" si="441"/>
        <v>9.259855456116374E-4</v>
      </c>
      <c r="BE342" s="18">
        <f t="shared" si="442"/>
        <v>8.2393820968437812E-4</v>
      </c>
      <c r="BF342" s="18">
        <f t="shared" si="443"/>
        <v>3.6656845055258624E-4</v>
      </c>
      <c r="BG342" s="18">
        <f t="shared" si="444"/>
        <v>1.0872371039570816E-4</v>
      </c>
      <c r="BH342" s="18">
        <f t="shared" si="445"/>
        <v>2.4185479924125488E-5</v>
      </c>
      <c r="BI342" s="18">
        <f t="shared" si="446"/>
        <v>4.3040285290584972E-6</v>
      </c>
      <c r="BJ342" s="19">
        <f t="shared" si="447"/>
        <v>0.24534163968325093</v>
      </c>
      <c r="BK342" s="19">
        <f t="shared" si="448"/>
        <v>0.27730394716499812</v>
      </c>
      <c r="BL342" s="19">
        <f t="shared" si="449"/>
        <v>0.43269795403072969</v>
      </c>
      <c r="BM342" s="19">
        <f t="shared" si="450"/>
        <v>0.39000039451362101</v>
      </c>
      <c r="BN342" s="19">
        <f t="shared" si="451"/>
        <v>0.60943380984102957</v>
      </c>
    </row>
    <row r="343" spans="1:66" x14ac:dyDescent="0.25">
      <c r="A343" t="s">
        <v>122</v>
      </c>
      <c r="B343" t="s">
        <v>139</v>
      </c>
      <c r="C343" t="s">
        <v>133</v>
      </c>
      <c r="D343" s="16">
        <v>44349</v>
      </c>
      <c r="E343" s="15">
        <f>VLOOKUP(A343,home!$A$2:$E$405,3,FALSE)</f>
        <v>1.36912751677852</v>
      </c>
      <c r="F343" s="15">
        <f>VLOOKUP(B343,home!$B$2:$E$405,3,FALSE)</f>
        <v>1.1000000000000001</v>
      </c>
      <c r="G343" s="15">
        <f>VLOOKUP(C343,away!$B$2:$E$405,4,FALSE)</f>
        <v>1.4</v>
      </c>
      <c r="H343" s="15">
        <f>VLOOKUP(A343,away!$A$2:$E$405,3,FALSE)</f>
        <v>1.1610738255033599</v>
      </c>
      <c r="I343" s="15">
        <f>VLOOKUP(C343,away!$B$2:$E$405,3,FALSE)</f>
        <v>0.62</v>
      </c>
      <c r="J343" s="15">
        <f>VLOOKUP(B343,home!$B$2:$E$405,4,FALSE)</f>
        <v>0.86</v>
      </c>
      <c r="K343" s="17">
        <f t="shared" si="396"/>
        <v>2.1084563758389208</v>
      </c>
      <c r="L343" s="17">
        <f t="shared" si="397"/>
        <v>0.61908456375839149</v>
      </c>
      <c r="M343" s="18">
        <f t="shared" si="398"/>
        <v>6.5379865192382119E-2</v>
      </c>
      <c r="N343" s="18">
        <f t="shared" si="399"/>
        <v>0.13785059361636717</v>
      </c>
      <c r="O343" s="18">
        <f t="shared" si="400"/>
        <v>4.0475665321208332E-2</v>
      </c>
      <c r="P343" s="18">
        <f t="shared" si="401"/>
        <v>8.5341174612823992E-2</v>
      </c>
      <c r="Q343" s="18">
        <f t="shared" si="402"/>
        <v>0.14532598151180476</v>
      </c>
      <c r="R343" s="18">
        <f t="shared" si="403"/>
        <v>1.2528929804105457E-2</v>
      </c>
      <c r="S343" s="18">
        <f t="shared" si="404"/>
        <v>2.7849231804263203E-2</v>
      </c>
      <c r="T343" s="18">
        <f t="shared" si="405"/>
        <v>8.9969071866995709E-2</v>
      </c>
      <c r="U343" s="18">
        <f t="shared" si="406"/>
        <v>2.6416701927904424E-2</v>
      </c>
      <c r="V343" s="18">
        <f t="shared" si="407"/>
        <v>4.0391065136494101E-3</v>
      </c>
      <c r="W343" s="18">
        <f t="shared" si="408"/>
        <v>0.10213783076453797</v>
      </c>
      <c r="X343" s="18">
        <f t="shared" si="409"/>
        <v>6.3231954402092408E-2</v>
      </c>
      <c r="Y343" s="18">
        <f t="shared" si="410"/>
        <v>1.9572963453304938E-2</v>
      </c>
      <c r="Z343" s="18">
        <f t="shared" si="411"/>
        <v>2.5854890140447123E-3</v>
      </c>
      <c r="AA343" s="18">
        <f t="shared" si="412"/>
        <v>5.4513907963240574E-3</v>
      </c>
      <c r="AB343" s="18">
        <f t="shared" si="413"/>
        <v>5.7470098408495367E-3</v>
      </c>
      <c r="AC343" s="18">
        <f t="shared" si="414"/>
        <v>3.2951858845117413E-4</v>
      </c>
      <c r="AD343" s="18">
        <f t="shared" si="415"/>
        <v>5.3838290122461677E-2</v>
      </c>
      <c r="AE343" s="18">
        <f t="shared" si="416"/>
        <v>3.3330454353961904E-2</v>
      </c>
      <c r="AF343" s="18">
        <f t="shared" si="417"/>
        <v>1.0317184896795742E-2</v>
      </c>
      <c r="AG343" s="18">
        <f t="shared" si="418"/>
        <v>2.1290699703491525E-3</v>
      </c>
      <c r="AH343" s="18">
        <f t="shared" si="419"/>
        <v>4.0015908459049604E-4</v>
      </c>
      <c r="AI343" s="18">
        <f t="shared" si="420"/>
        <v>8.4371797325469722E-4</v>
      </c>
      <c r="AJ343" s="18">
        <f t="shared" si="421"/>
        <v>8.8947127005937945E-4</v>
      </c>
      <c r="AK343" s="18">
        <f t="shared" si="422"/>
        <v>6.2513712349408052E-4</v>
      </c>
      <c r="AL343" s="18">
        <f t="shared" si="423"/>
        <v>1.7204993196259814E-5</v>
      </c>
      <c r="AM343" s="18">
        <f t="shared" si="424"/>
        <v>2.2703137214593987E-2</v>
      </c>
      <c r="AN343" s="18">
        <f t="shared" si="425"/>
        <v>1.4055161798443822E-2</v>
      </c>
      <c r="AO343" s="18">
        <f t="shared" si="426"/>
        <v>4.3506668552716005E-3</v>
      </c>
      <c r="AP343" s="18">
        <f t="shared" si="427"/>
        <v>8.9781023071797085E-4</v>
      </c>
      <c r="AQ343" s="18">
        <f t="shared" si="428"/>
        <v>1.3895511375546391E-4</v>
      </c>
      <c r="AR343" s="18">
        <f t="shared" si="429"/>
        <v>4.9546462463532926E-5</v>
      </c>
      <c r="AS343" s="18">
        <f t="shared" si="430"/>
        <v>1.0446655468149973E-4</v>
      </c>
      <c r="AT343" s="18">
        <f t="shared" si="431"/>
        <v>1.101315866400667E-4</v>
      </c>
      <c r="AU343" s="18">
        <f t="shared" si="432"/>
        <v>7.7402548677501737E-5</v>
      </c>
      <c r="AV343" s="18">
        <f t="shared" si="433"/>
        <v>4.079997431631523E-5</v>
      </c>
      <c r="AW343" s="18">
        <f t="shared" si="434"/>
        <v>6.238304935548406E-7</v>
      </c>
      <c r="AX343" s="18">
        <f t="shared" si="435"/>
        <v>7.978095735276091E-3</v>
      </c>
      <c r="AY343" s="18">
        <f t="shared" si="436"/>
        <v>4.9391159178960829E-3</v>
      </c>
      <c r="AZ343" s="18">
        <f t="shared" si="437"/>
        <v>1.5288652116914117E-3</v>
      </c>
      <c r="BA343" s="18">
        <f t="shared" si="438"/>
        <v>3.1549895087511952E-4</v>
      </c>
      <c r="BB343" s="18">
        <f t="shared" si="439"/>
        <v>4.883013259218838E-5</v>
      </c>
      <c r="BC343" s="18">
        <f t="shared" si="440"/>
        <v>6.0459962668198737E-6</v>
      </c>
      <c r="BD343" s="18">
        <f t="shared" si="441"/>
        <v>5.1122416833346302E-6</v>
      </c>
      <c r="BE343" s="18">
        <f t="shared" si="442"/>
        <v>1.0778938572056396E-5</v>
      </c>
      <c r="BF343" s="18">
        <f t="shared" si="443"/>
        <v>1.1363460878514193E-5</v>
      </c>
      <c r="BG343" s="18">
        <f t="shared" si="444"/>
        <v>7.9864538469664673E-6</v>
      </c>
      <c r="BH343" s="18">
        <f t="shared" si="445"/>
        <v>4.20977238349493E-6</v>
      </c>
      <c r="BI343" s="18">
        <f t="shared" si="446"/>
        <v>1.7752242845620993E-6</v>
      </c>
      <c r="BJ343" s="19">
        <f t="shared" si="447"/>
        <v>0.71466557811605202</v>
      </c>
      <c r="BK343" s="19">
        <f t="shared" si="448"/>
        <v>0.18789521762266229</v>
      </c>
      <c r="BL343" s="19">
        <f t="shared" si="449"/>
        <v>9.38017563602183E-2</v>
      </c>
      <c r="BM343" s="19">
        <f t="shared" si="450"/>
        <v>0.50710733896688276</v>
      </c>
      <c r="BN343" s="19">
        <f t="shared" si="451"/>
        <v>0.48690221005869183</v>
      </c>
    </row>
    <row r="344" spans="1:66" x14ac:dyDescent="0.25">
      <c r="A344" t="s">
        <v>122</v>
      </c>
      <c r="B344" t="s">
        <v>140</v>
      </c>
      <c r="C344" t="s">
        <v>125</v>
      </c>
      <c r="D344" s="16">
        <v>44349</v>
      </c>
      <c r="E344" s="15">
        <f>VLOOKUP(A344,home!$A$2:$E$405,3,FALSE)</f>
        <v>1.36912751677852</v>
      </c>
      <c r="F344" s="15">
        <f>VLOOKUP(B344,home!$B$2:$E$405,3,FALSE)</f>
        <v>1.22</v>
      </c>
      <c r="G344" s="15">
        <f>VLOOKUP(C344,away!$B$2:$E$405,4,FALSE)</f>
        <v>1.22</v>
      </c>
      <c r="H344" s="15">
        <f>VLOOKUP(A344,away!$A$2:$E$405,3,FALSE)</f>
        <v>1.1610738255033599</v>
      </c>
      <c r="I344" s="15">
        <f>VLOOKUP(C344,away!$B$2:$E$405,3,FALSE)</f>
        <v>0.97</v>
      </c>
      <c r="J344" s="15">
        <f>VLOOKUP(B344,home!$B$2:$E$405,4,FALSE)</f>
        <v>0.65</v>
      </c>
      <c r="K344" s="17">
        <f t="shared" si="396"/>
        <v>2.0378093959731491</v>
      </c>
      <c r="L344" s="17">
        <f t="shared" si="397"/>
        <v>0.73205704697986851</v>
      </c>
      <c r="M344" s="18">
        <f t="shared" si="398"/>
        <v>6.2670374253355671E-2</v>
      </c>
      <c r="N344" s="18">
        <f t="shared" si="399"/>
        <v>0.12771027750264191</v>
      </c>
      <c r="O344" s="18">
        <f t="shared" si="400"/>
        <v>4.5878289109034728E-2</v>
      </c>
      <c r="P344" s="18">
        <f t="shared" si="401"/>
        <v>9.3491208617563562E-2</v>
      </c>
      <c r="Q344" s="18">
        <f t="shared" si="402"/>
        <v>0.13012460172861101</v>
      </c>
      <c r="R344" s="18">
        <f t="shared" si="403"/>
        <v>1.6792762422824313E-2</v>
      </c>
      <c r="S344" s="18">
        <f t="shared" si="404"/>
        <v>3.4867376303823416E-2</v>
      </c>
      <c r="T344" s="18">
        <f t="shared" si="405"/>
        <v>9.5258631680878461E-2</v>
      </c>
      <c r="U344" s="18">
        <f t="shared" si="406"/>
        <v>3.4220449049576204E-2</v>
      </c>
      <c r="V344" s="18">
        <f t="shared" si="407"/>
        <v>5.7794331599694358E-3</v>
      </c>
      <c r="W344" s="18">
        <f t="shared" si="408"/>
        <v>8.8389712016609112E-2</v>
      </c>
      <c r="X344" s="18">
        <f t="shared" si="409"/>
        <v>6.4706311562279864E-2</v>
      </c>
      <c r="Y344" s="18">
        <f t="shared" si="410"/>
        <v>2.3684355681620955E-2</v>
      </c>
      <c r="Z344" s="18">
        <f t="shared" si="411"/>
        <v>4.0977533566290891E-3</v>
      </c>
      <c r="AA344" s="18">
        <f t="shared" si="412"/>
        <v>8.3504402925192681E-3</v>
      </c>
      <c r="AB344" s="18">
        <f t="shared" si="413"/>
        <v>8.5083028443042694E-3</v>
      </c>
      <c r="AC344" s="18">
        <f t="shared" si="414"/>
        <v>5.3885727276177433E-4</v>
      </c>
      <c r="AD344" s="18">
        <f t="shared" si="415"/>
        <v>4.5030346413701711E-2</v>
      </c>
      <c r="AE344" s="18">
        <f t="shared" si="416"/>
        <v>3.2964782420094985E-2</v>
      </c>
      <c r="AF344" s="18">
        <f t="shared" si="417"/>
        <v>1.2066050636394307E-2</v>
      </c>
      <c r="AG344" s="18">
        <f t="shared" si="418"/>
        <v>2.9443457991961265E-3</v>
      </c>
      <c r="AH344" s="18">
        <f t="shared" si="419"/>
        <v>7.4994730537643372E-4</v>
      </c>
      <c r="AI344" s="18">
        <f t="shared" si="420"/>
        <v>1.5282496653808411E-3</v>
      </c>
      <c r="AJ344" s="18">
        <f t="shared" si="421"/>
        <v>1.55714076375295E-3</v>
      </c>
      <c r="AK344" s="18">
        <f t="shared" si="422"/>
        <v>1.0577186930761887E-3</v>
      </c>
      <c r="AL344" s="18">
        <f t="shared" si="423"/>
        <v>3.2154534453040964E-5</v>
      </c>
      <c r="AM344" s="18">
        <f t="shared" si="424"/>
        <v>1.8352652605153428E-2</v>
      </c>
      <c r="AN344" s="18">
        <f t="shared" si="425"/>
        <v>1.3435188670376007E-2</v>
      </c>
      <c r="AO344" s="18">
        <f t="shared" si="426"/>
        <v>4.9176622718264222E-3</v>
      </c>
      <c r="AP344" s="18">
        <f t="shared" si="427"/>
        <v>1.2000031069191873E-3</v>
      </c>
      <c r="AQ344" s="18">
        <f t="shared" si="428"/>
        <v>2.1961768270448192E-4</v>
      </c>
      <c r="AR344" s="18">
        <f t="shared" si="429"/>
        <v>1.0980084195287638E-4</v>
      </c>
      <c r="AS344" s="18">
        <f t="shared" si="430"/>
        <v>2.2375318741733421E-4</v>
      </c>
      <c r="AT344" s="18">
        <f t="shared" si="431"/>
        <v>2.279831738489924E-4</v>
      </c>
      <c r="AU344" s="18">
        <f t="shared" si="432"/>
        <v>1.5486208459775217E-4</v>
      </c>
      <c r="AV344" s="18">
        <f t="shared" si="433"/>
        <v>7.8894852768322029E-5</v>
      </c>
      <c r="AW344" s="18">
        <f t="shared" si="434"/>
        <v>1.3324416859041575E-6</v>
      </c>
      <c r="AX344" s="18">
        <f t="shared" si="435"/>
        <v>6.2332013199687909E-3</v>
      </c>
      <c r="AY344" s="18">
        <f t="shared" si="436"/>
        <v>4.5630589515273708E-3</v>
      </c>
      <c r="AZ344" s="18">
        <f t="shared" si="437"/>
        <v>1.6702097306250908E-3</v>
      </c>
      <c r="BA344" s="18">
        <f t="shared" si="438"/>
        <v>4.0756293441281523E-4</v>
      </c>
      <c r="BB344" s="18">
        <f t="shared" si="439"/>
        <v>7.4589829556173835E-5</v>
      </c>
      <c r="BC344" s="18">
        <f t="shared" si="440"/>
        <v>1.092080207192487E-5</v>
      </c>
      <c r="BD344" s="18">
        <f t="shared" si="441"/>
        <v>1.339674668598765E-5</v>
      </c>
      <c r="BE344" s="18">
        <f t="shared" si="442"/>
        <v>2.7300016272177778E-5</v>
      </c>
      <c r="BF344" s="18">
        <f t="shared" si="443"/>
        <v>2.7816114834831876E-5</v>
      </c>
      <c r="BG344" s="18">
        <f t="shared" si="444"/>
        <v>1.8894646723296161E-5</v>
      </c>
      <c r="BH344" s="18">
        <f t="shared" si="445"/>
        <v>9.625922156581549E-6</v>
      </c>
      <c r="BI344" s="18">
        <f t="shared" si="446"/>
        <v>3.9231589231175997E-6</v>
      </c>
      <c r="BJ344" s="19">
        <f t="shared" si="447"/>
        <v>0.67396408334716995</v>
      </c>
      <c r="BK344" s="19">
        <f t="shared" si="448"/>
        <v>0.20194246309345426</v>
      </c>
      <c r="BL344" s="19">
        <f t="shared" si="449"/>
        <v>0.11953955089202647</v>
      </c>
      <c r="BM344" s="19">
        <f t="shared" si="450"/>
        <v>0.51831461054540728</v>
      </c>
      <c r="BN344" s="19">
        <f t="shared" si="451"/>
        <v>0.47666751363403115</v>
      </c>
    </row>
    <row r="345" spans="1:66" x14ac:dyDescent="0.25">
      <c r="A345" t="s">
        <v>122</v>
      </c>
      <c r="B345" t="s">
        <v>124</v>
      </c>
      <c r="C345" t="s">
        <v>144</v>
      </c>
      <c r="D345" s="16">
        <v>44349</v>
      </c>
      <c r="E345" s="15">
        <f>VLOOKUP(A345,home!$A$2:$E$405,3,FALSE)</f>
        <v>1.36912751677852</v>
      </c>
      <c r="F345" s="15">
        <f>VLOOKUP(B345,home!$B$2:$E$405,3,FALSE)</f>
        <v>0.84</v>
      </c>
      <c r="G345" s="15">
        <f>VLOOKUP(C345,away!$B$2:$E$405,4,FALSE)</f>
        <v>1.22</v>
      </c>
      <c r="H345" s="15">
        <f>VLOOKUP(A345,away!$A$2:$E$405,3,FALSE)</f>
        <v>1.1610738255033599</v>
      </c>
      <c r="I345" s="15">
        <f>VLOOKUP(C345,away!$B$2:$E$405,3,FALSE)</f>
        <v>1.22</v>
      </c>
      <c r="J345" s="15">
        <f>VLOOKUP(B345,home!$B$2:$E$405,4,FALSE)</f>
        <v>1.19</v>
      </c>
      <c r="K345" s="17">
        <f t="shared" si="396"/>
        <v>1.4030818791946271</v>
      </c>
      <c r="L345" s="17">
        <f t="shared" si="397"/>
        <v>1.6856469798657778</v>
      </c>
      <c r="M345" s="18">
        <f t="shared" si="398"/>
        <v>4.555983057829073E-2</v>
      </c>
      <c r="N345" s="18">
        <f t="shared" si="399"/>
        <v>6.3924172703577004E-2</v>
      </c>
      <c r="O345" s="18">
        <f t="shared" si="400"/>
        <v>7.6797790817492287E-2</v>
      </c>
      <c r="P345" s="18">
        <f t="shared" si="401"/>
        <v>0.10775358865820296</v>
      </c>
      <c r="Q345" s="18">
        <f t="shared" si="402"/>
        <v>4.4845424181448365E-2</v>
      </c>
      <c r="R345" s="18">
        <f t="shared" si="403"/>
        <v>6.472698207593483E-2</v>
      </c>
      <c r="S345" s="18">
        <f t="shared" si="404"/>
        <v>6.3712022857333545E-2</v>
      </c>
      <c r="T345" s="18">
        <f t="shared" si="405"/>
        <v>7.5593553832258145E-2</v>
      </c>
      <c r="U345" s="18">
        <f t="shared" si="406"/>
        <v>9.0817255645699604E-2</v>
      </c>
      <c r="V345" s="18">
        <f t="shared" si="407"/>
        <v>1.6742816878648481E-2</v>
      </c>
      <c r="W345" s="18">
        <f t="shared" si="408"/>
        <v>2.0973934011262237E-2</v>
      </c>
      <c r="X345" s="18">
        <f t="shared" si="409"/>
        <v>3.5354648521988309E-2</v>
      </c>
      <c r="Y345" s="18">
        <f t="shared" si="410"/>
        <v>2.9797728252652846E-2</v>
      </c>
      <c r="Z345" s="18">
        <f t="shared" si="411"/>
        <v>3.6368947284041969E-2</v>
      </c>
      <c r="AA345" s="18">
        <f t="shared" si="412"/>
        <v>5.102861089962394E-2</v>
      </c>
      <c r="AB345" s="18">
        <f t="shared" si="413"/>
        <v>3.5798659636867902E-2</v>
      </c>
      <c r="AC345" s="18">
        <f t="shared" si="414"/>
        <v>2.474903028641254E-3</v>
      </c>
      <c r="AD345" s="18">
        <f t="shared" si="415"/>
        <v>7.3570366866564868E-3</v>
      </c>
      <c r="AE345" s="18">
        <f t="shared" si="416"/>
        <v>1.2401366671624234E-2</v>
      </c>
      <c r="AF345" s="18">
        <f t="shared" si="417"/>
        <v>1.0452163138115755E-2</v>
      </c>
      <c r="AG345" s="18">
        <f t="shared" si="418"/>
        <v>5.8728857422764126E-3</v>
      </c>
      <c r="AH345" s="18">
        <f t="shared" si="419"/>
        <v>1.532630153756075E-2</v>
      </c>
      <c r="AI345" s="18">
        <f t="shared" si="420"/>
        <v>2.1504055962424242E-2</v>
      </c>
      <c r="AJ345" s="18">
        <f t="shared" si="421"/>
        <v>1.5085975625032319E-2</v>
      </c>
      <c r="AK345" s="18">
        <f t="shared" si="422"/>
        <v>7.0556196764848924E-3</v>
      </c>
      <c r="AL345" s="18">
        <f t="shared" si="423"/>
        <v>2.3413579860345017E-4</v>
      </c>
      <c r="AM345" s="18">
        <f t="shared" si="424"/>
        <v>2.064504971923556E-3</v>
      </c>
      <c r="AN345" s="18">
        <f t="shared" si="425"/>
        <v>3.4800265708408245E-3</v>
      </c>
      <c r="AO345" s="18">
        <f t="shared" si="426"/>
        <v>2.9330481394952484E-3</v>
      </c>
      <c r="AP345" s="18">
        <f t="shared" si="427"/>
        <v>1.6480279127137015E-3</v>
      </c>
      <c r="AQ345" s="18">
        <f t="shared" si="428"/>
        <v>6.944983184500879E-4</v>
      </c>
      <c r="AR345" s="18">
        <f t="shared" si="429"/>
        <v>5.1669467798602965E-3</v>
      </c>
      <c r="AS345" s="18">
        <f t="shared" si="430"/>
        <v>7.249649397585013E-3</v>
      </c>
      <c r="AT345" s="18">
        <f t="shared" si="431"/>
        <v>5.0859258501328893E-3</v>
      </c>
      <c r="AU345" s="18">
        <f t="shared" si="432"/>
        <v>2.3786567997496609E-3</v>
      </c>
      <c r="AV345" s="18">
        <f t="shared" si="433"/>
        <v>8.3436256313795863E-4</v>
      </c>
      <c r="AW345" s="18">
        <f t="shared" si="434"/>
        <v>1.5382076352887574E-5</v>
      </c>
      <c r="AX345" s="18">
        <f t="shared" si="435"/>
        <v>4.8277825260219226E-4</v>
      </c>
      <c r="AY345" s="18">
        <f t="shared" si="436"/>
        <v>8.1379370344376292E-4</v>
      </c>
      <c r="AZ345" s="18">
        <f t="shared" si="437"/>
        <v>6.8588444922188289E-4</v>
      </c>
      <c r="BA345" s="18">
        <f t="shared" si="438"/>
        <v>3.8538635012258981E-4</v>
      </c>
      <c r="BB345" s="18">
        <f t="shared" si="439"/>
        <v>1.6240633429140963E-4</v>
      </c>
      <c r="BC345" s="18">
        <f t="shared" si="440"/>
        <v>5.4751949381877263E-5</v>
      </c>
      <c r="BD345" s="18">
        <f t="shared" si="441"/>
        <v>1.4516080390997873E-3</v>
      </c>
      <c r="BE345" s="18">
        <f t="shared" si="442"/>
        <v>2.0367249353541576E-3</v>
      </c>
      <c r="BF345" s="18">
        <f t="shared" si="443"/>
        <v>1.4288459248496335E-3</v>
      </c>
      <c r="BG345" s="18">
        <f t="shared" si="444"/>
        <v>6.6826260843920265E-4</v>
      </c>
      <c r="BH345" s="18">
        <f t="shared" si="445"/>
        <v>2.3440678911109512E-4</v>
      </c>
      <c r="BI345" s="18">
        <f t="shared" si="446"/>
        <v>6.5778383632394697E-5</v>
      </c>
      <c r="BJ345" s="19">
        <f t="shared" si="447"/>
        <v>0.31997802069434694</v>
      </c>
      <c r="BK345" s="19">
        <f t="shared" si="448"/>
        <v>0.23729109150316419</v>
      </c>
      <c r="BL345" s="19">
        <f t="shared" si="449"/>
        <v>0.40474241994807286</v>
      </c>
      <c r="BM345" s="19">
        <f t="shared" si="450"/>
        <v>0.59397427878758913</v>
      </c>
      <c r="BN345" s="19">
        <f t="shared" si="451"/>
        <v>0.40360778901494621</v>
      </c>
    </row>
    <row r="346" spans="1:66" x14ac:dyDescent="0.25">
      <c r="A346" t="s">
        <v>122</v>
      </c>
      <c r="B346" t="s">
        <v>134</v>
      </c>
      <c r="C346" t="s">
        <v>143</v>
      </c>
      <c r="D346" s="16">
        <v>44349</v>
      </c>
      <c r="E346" s="15">
        <f>VLOOKUP(A346,home!$A$2:$E$405,3,FALSE)</f>
        <v>1.36912751677852</v>
      </c>
      <c r="F346" s="15">
        <f>VLOOKUP(B346,home!$B$2:$E$405,3,FALSE)</f>
        <v>0.68</v>
      </c>
      <c r="G346" s="15">
        <f>VLOOKUP(C346,away!$B$2:$E$405,4,FALSE)</f>
        <v>1.1000000000000001</v>
      </c>
      <c r="H346" s="15">
        <f>VLOOKUP(A346,away!$A$2:$E$405,3,FALSE)</f>
        <v>1.1610738255033599</v>
      </c>
      <c r="I346" s="15">
        <f>VLOOKUP(C346,away!$B$2:$E$405,3,FALSE)</f>
        <v>1.1000000000000001</v>
      </c>
      <c r="J346" s="15">
        <f>VLOOKUP(B346,home!$B$2:$E$405,4,FALSE)</f>
        <v>1.35</v>
      </c>
      <c r="K346" s="17">
        <f t="shared" si="396"/>
        <v>1.0241073825503331</v>
      </c>
      <c r="L346" s="17">
        <f t="shared" si="397"/>
        <v>1.7241946308724896</v>
      </c>
      <c r="M346" s="18">
        <f t="shared" si="398"/>
        <v>6.40365020662024E-2</v>
      </c>
      <c r="N346" s="18">
        <f t="shared" si="399"/>
        <v>6.5580254518697534E-2</v>
      </c>
      <c r="O346" s="18">
        <f t="shared" si="400"/>
        <v>0.11041139304240127</v>
      </c>
      <c r="P346" s="18">
        <f t="shared" si="401"/>
        <v>0.11307312273238962</v>
      </c>
      <c r="Q346" s="18">
        <f t="shared" si="402"/>
        <v>3.3580611401063984E-2</v>
      </c>
      <c r="R346" s="18">
        <f t="shared" si="403"/>
        <v>9.5185365535430236E-2</v>
      </c>
      <c r="S346" s="18">
        <f t="shared" si="404"/>
        <v>4.9915012031872347E-2</v>
      </c>
      <c r="T346" s="18">
        <f t="shared" si="405"/>
        <v>5.7899509879130034E-2</v>
      </c>
      <c r="U346" s="18">
        <f t="shared" si="406"/>
        <v>9.7480035555586139E-2</v>
      </c>
      <c r="V346" s="18">
        <f t="shared" si="407"/>
        <v>9.7931060142917702E-3</v>
      </c>
      <c r="W346" s="18">
        <f t="shared" si="408"/>
        <v>1.1463384015461171E-2</v>
      </c>
      <c r="X346" s="18">
        <f t="shared" si="409"/>
        <v>1.976510517108767E-2</v>
      </c>
      <c r="Y346" s="18">
        <f t="shared" si="410"/>
        <v>1.7039444107309724E-2</v>
      </c>
      <c r="Z346" s="18">
        <f t="shared" si="411"/>
        <v>5.4706032064608043E-2</v>
      </c>
      <c r="AA346" s="18">
        <f t="shared" si="412"/>
        <v>5.6024851307400335E-2</v>
      </c>
      <c r="AB346" s="18">
        <f t="shared" si="413"/>
        <v>2.8687731915096673E-2</v>
      </c>
      <c r="AC346" s="18">
        <f t="shared" si="414"/>
        <v>1.080767455431635E-3</v>
      </c>
      <c r="AD346" s="18">
        <f t="shared" si="415"/>
        <v>2.9349340498108162E-3</v>
      </c>
      <c r="AE346" s="18">
        <f t="shared" si="416"/>
        <v>5.0603975306486616E-3</v>
      </c>
      <c r="AF346" s="18">
        <f t="shared" si="417"/>
        <v>4.3625551262124144E-3</v>
      </c>
      <c r="AG346" s="18">
        <f t="shared" si="418"/>
        <v>2.5072980418335668E-3</v>
      </c>
      <c r="AH346" s="18">
        <f t="shared" si="419"/>
        <v>2.3580961690533846E-2</v>
      </c>
      <c r="AI346" s="18">
        <f t="shared" si="420"/>
        <v>2.4149436954912295E-2</v>
      </c>
      <c r="AJ346" s="18">
        <f t="shared" si="421"/>
        <v>1.2365808334979755E-2</v>
      </c>
      <c r="AK346" s="18">
        <f t="shared" si="422"/>
        <v>4.2213052023517368E-3</v>
      </c>
      <c r="AL346" s="18">
        <f t="shared" si="423"/>
        <v>7.6335057156529123E-5</v>
      </c>
      <c r="AM346" s="18">
        <f t="shared" si="424"/>
        <v>6.0113752554192103E-4</v>
      </c>
      <c r="AN346" s="18">
        <f t="shared" si="425"/>
        <v>1.0364780939553543E-3</v>
      </c>
      <c r="AO346" s="18">
        <f t="shared" si="426"/>
        <v>8.9354498230738704E-4</v>
      </c>
      <c r="AP346" s="18">
        <f t="shared" si="427"/>
        <v>5.135484869791501E-4</v>
      </c>
      <c r="AQ346" s="18">
        <f t="shared" si="428"/>
        <v>2.2136438598553519E-4</v>
      </c>
      <c r="AR346" s="18">
        <f t="shared" si="429"/>
        <v>8.1316335075256752E-3</v>
      </c>
      <c r="AS346" s="18">
        <f t="shared" si="430"/>
        <v>8.3276659072507031E-3</v>
      </c>
      <c r="AT346" s="18">
        <f t="shared" si="431"/>
        <v>4.2642120675140801E-3</v>
      </c>
      <c r="AU346" s="18">
        <f t="shared" si="432"/>
        <v>1.4556703530337963E-3</v>
      </c>
      <c r="AV346" s="18">
        <f t="shared" si="433"/>
        <v>3.7269068877539003E-4</v>
      </c>
      <c r="AW346" s="18">
        <f t="shared" si="434"/>
        <v>3.7441506918979164E-6</v>
      </c>
      <c r="AX346" s="18">
        <f t="shared" si="435"/>
        <v>1.0260489630592008E-4</v>
      </c>
      <c r="AY346" s="18">
        <f t="shared" si="436"/>
        <v>1.7691081131189596E-4</v>
      </c>
      <c r="AZ346" s="18">
        <f t="shared" si="437"/>
        <v>1.5251433550363358E-4</v>
      </c>
      <c r="BA346" s="18">
        <f t="shared" si="438"/>
        <v>8.7654799468816843E-5</v>
      </c>
      <c r="BB346" s="18">
        <f t="shared" si="439"/>
        <v>3.7783483653584664E-5</v>
      </c>
      <c r="BC346" s="18">
        <f t="shared" si="440"/>
        <v>1.3029215930233848E-5</v>
      </c>
      <c r="BD346" s="18">
        <f t="shared" si="441"/>
        <v>2.3367531389830985E-3</v>
      </c>
      <c r="BE346" s="18">
        <f t="shared" si="442"/>
        <v>2.3930861408302559E-3</v>
      </c>
      <c r="BF346" s="18">
        <f t="shared" si="443"/>
        <v>1.2253885919515752E-3</v>
      </c>
      <c r="BG346" s="18">
        <f t="shared" si="444"/>
        <v>4.1830983450352196E-4</v>
      </c>
      <c r="BH346" s="18">
        <f t="shared" si="445"/>
        <v>1.0709854742711621E-4</v>
      </c>
      <c r="BI346" s="18">
        <f t="shared" si="446"/>
        <v>2.1936082616105344E-5</v>
      </c>
      <c r="BJ346" s="19">
        <f t="shared" si="447"/>
        <v>0.22403006485819904</v>
      </c>
      <c r="BK346" s="19">
        <f t="shared" si="448"/>
        <v>0.23815175616865622</v>
      </c>
      <c r="BL346" s="19">
        <f t="shared" si="449"/>
        <v>0.48116133439910358</v>
      </c>
      <c r="BM346" s="19">
        <f t="shared" si="450"/>
        <v>0.51600877153376179</v>
      </c>
      <c r="BN346" s="19">
        <f t="shared" si="451"/>
        <v>0.48186724929618502</v>
      </c>
    </row>
    <row r="347" spans="1:66" x14ac:dyDescent="0.25">
      <c r="A347" t="s">
        <v>122</v>
      </c>
      <c r="B347" t="s">
        <v>141</v>
      </c>
      <c r="C347" t="s">
        <v>138</v>
      </c>
      <c r="D347" s="16">
        <v>44349</v>
      </c>
      <c r="E347" s="15">
        <f>VLOOKUP(A347,home!$A$2:$E$405,3,FALSE)</f>
        <v>1.36912751677852</v>
      </c>
      <c r="F347" s="15">
        <f>VLOOKUP(B347,home!$B$2:$E$405,3,FALSE)</f>
        <v>0.61</v>
      </c>
      <c r="G347" s="15">
        <f>VLOOKUP(C347,away!$B$2:$E$405,4,FALSE)</f>
        <v>1.1599999999999999</v>
      </c>
      <c r="H347" s="15">
        <f>VLOOKUP(A347,away!$A$2:$E$405,3,FALSE)</f>
        <v>1.1610738255033599</v>
      </c>
      <c r="I347" s="15">
        <f>VLOOKUP(C347,away!$B$2:$E$405,3,FALSE)</f>
        <v>0.97</v>
      </c>
      <c r="J347" s="15">
        <f>VLOOKUP(B347,home!$B$2:$E$405,4,FALSE)</f>
        <v>0.56999999999999995</v>
      </c>
      <c r="K347" s="17">
        <f t="shared" si="396"/>
        <v>0.96879463087248074</v>
      </c>
      <c r="L347" s="17">
        <f t="shared" si="397"/>
        <v>0.6419577181208076</v>
      </c>
      <c r="M347" s="18">
        <f t="shared" si="398"/>
        <v>0.19973728538683377</v>
      </c>
      <c r="N347" s="18">
        <f t="shared" si="399"/>
        <v>0.19350440966780899</v>
      </c>
      <c r="O347" s="18">
        <f t="shared" si="400"/>
        <v>0.12822289195057635</v>
      </c>
      <c r="P347" s="18">
        <f t="shared" si="401"/>
        <v>0.1242216492766606</v>
      </c>
      <c r="Q347" s="18">
        <f t="shared" si="402"/>
        <v>9.3733016568161132E-2</v>
      </c>
      <c r="R347" s="18">
        <f t="shared" si="403"/>
        <v>4.1156837563721425E-2</v>
      </c>
      <c r="S347" s="18">
        <f t="shared" si="404"/>
        <v>1.9314143224596517E-2</v>
      </c>
      <c r="T347" s="18">
        <f t="shared" si="405"/>
        <v>6.0172633428676577E-2</v>
      </c>
      <c r="U347" s="18">
        <f t="shared" si="406"/>
        <v>3.9872523255424147E-2</v>
      </c>
      <c r="V347" s="18">
        <f t="shared" si="407"/>
        <v>1.3346613561678118E-3</v>
      </c>
      <c r="W347" s="18">
        <f t="shared" si="408"/>
        <v>3.0269347728905265E-2</v>
      </c>
      <c r="X347" s="18">
        <f t="shared" si="409"/>
        <v>1.9431641397053275E-2</v>
      </c>
      <c r="Y347" s="18">
        <f t="shared" si="410"/>
        <v>6.2371460852970696E-3</v>
      </c>
      <c r="Z347" s="18">
        <f t="shared" si="411"/>
        <v>8.8069831758251158E-3</v>
      </c>
      <c r="AA347" s="18">
        <f t="shared" si="412"/>
        <v>8.5321580149236419E-3</v>
      </c>
      <c r="AB347" s="18">
        <f t="shared" si="413"/>
        <v>4.1329544373068126E-3</v>
      </c>
      <c r="AC347" s="18">
        <f t="shared" si="414"/>
        <v>5.1878719891949255E-5</v>
      </c>
      <c r="AD347" s="18">
        <f t="shared" si="415"/>
        <v>7.3311953899438832E-3</v>
      </c>
      <c r="AE347" s="18">
        <f t="shared" si="416"/>
        <v>4.7063174636261598E-3</v>
      </c>
      <c r="AF347" s="18">
        <f t="shared" si="417"/>
        <v>1.5106284098507781E-3</v>
      </c>
      <c r="AG347" s="18">
        <f t="shared" si="418"/>
        <v>3.2325318897208989E-4</v>
      </c>
      <c r="AH347" s="18">
        <f t="shared" si="419"/>
        <v>1.4134277057702585E-3</v>
      </c>
      <c r="AI347" s="18">
        <f t="shared" si="420"/>
        <v>1.3693211724766349E-3</v>
      </c>
      <c r="AJ347" s="18">
        <f t="shared" si="421"/>
        <v>6.6329549991768694E-4</v>
      </c>
      <c r="AK347" s="18">
        <f t="shared" si="422"/>
        <v>2.1419903966737771E-4</v>
      </c>
      <c r="AL347" s="18">
        <f t="shared" si="423"/>
        <v>1.2905873101977469E-6</v>
      </c>
      <c r="AM347" s="18">
        <f t="shared" si="424"/>
        <v>1.4204845463309439E-3</v>
      </c>
      <c r="AN347" s="18">
        <f t="shared" si="425"/>
        <v>9.1189101798848349E-4</v>
      </c>
      <c r="AO347" s="18">
        <f t="shared" si="426"/>
        <v>2.9269773854137353E-4</v>
      </c>
      <c r="AP347" s="18">
        <f t="shared" si="427"/>
        <v>6.2633190777713636E-5</v>
      </c>
      <c r="AQ347" s="18">
        <f t="shared" si="428"/>
        <v>1.0051965057571565E-5</v>
      </c>
      <c r="AR347" s="18">
        <f t="shared" si="429"/>
        <v>1.8147216494500071E-4</v>
      </c>
      <c r="AS347" s="18">
        <f t="shared" si="430"/>
        <v>1.758092590515219E-4</v>
      </c>
      <c r="AT347" s="18">
        <f t="shared" si="431"/>
        <v>8.5161533113391736E-5</v>
      </c>
      <c r="AU347" s="18">
        <f t="shared" si="432"/>
        <v>2.7501345345707634E-5</v>
      </c>
      <c r="AV347" s="18">
        <f t="shared" si="433"/>
        <v>6.6607889281728603E-6</v>
      </c>
      <c r="AW347" s="18">
        <f t="shared" si="434"/>
        <v>2.22957988564553E-8</v>
      </c>
      <c r="AX347" s="18">
        <f t="shared" si="435"/>
        <v>2.2935963362045826E-4</v>
      </c>
      <c r="AY347" s="18">
        <f t="shared" si="436"/>
        <v>1.4723918702801386E-4</v>
      </c>
      <c r="AZ347" s="18">
        <f t="shared" si="437"/>
        <v>4.7260666261233289E-5</v>
      </c>
      <c r="BA347" s="18">
        <f t="shared" si="438"/>
        <v>1.0113116489976788E-5</v>
      </c>
      <c r="BB347" s="18">
        <f t="shared" si="439"/>
        <v>1.6230482962488524E-6</v>
      </c>
      <c r="BC347" s="18">
        <f t="shared" si="440"/>
        <v>2.083856761319556E-7</v>
      </c>
      <c r="BD347" s="18">
        <f t="shared" si="441"/>
        <v>1.941624281842257E-5</v>
      </c>
      <c r="BE347" s="18">
        <f t="shared" si="442"/>
        <v>1.8810351794204147E-5</v>
      </c>
      <c r="BF347" s="18">
        <f t="shared" si="443"/>
        <v>9.1116839115237553E-6</v>
      </c>
      <c r="BG347" s="18">
        <f t="shared" si="444"/>
        <v>2.9424501505637928E-6</v>
      </c>
      <c r="BH347" s="18">
        <f t="shared" si="445"/>
        <v>7.1265747686903111E-7</v>
      </c>
      <c r="BI347" s="18">
        <f t="shared" si="446"/>
        <v>1.3808374744836936E-7</v>
      </c>
      <c r="BJ347" s="19">
        <f t="shared" si="447"/>
        <v>0.42035315182436334</v>
      </c>
      <c r="BK347" s="19">
        <f t="shared" si="448"/>
        <v>0.34480814773848883</v>
      </c>
      <c r="BL347" s="19">
        <f t="shared" si="449"/>
        <v>0.22610534520106715</v>
      </c>
      <c r="BM347" s="19">
        <f t="shared" si="450"/>
        <v>0.2193503206347531</v>
      </c>
      <c r="BN347" s="19">
        <f t="shared" si="451"/>
        <v>0.7805760904137623</v>
      </c>
    </row>
    <row r="348" spans="1:66" x14ac:dyDescent="0.25">
      <c r="A348" t="s">
        <v>122</v>
      </c>
      <c r="B348" t="s">
        <v>142</v>
      </c>
      <c r="C348" t="s">
        <v>132</v>
      </c>
      <c r="D348" s="16">
        <v>44349</v>
      </c>
      <c r="E348" s="15">
        <f>VLOOKUP(A348,home!$A$2:$E$405,3,FALSE)</f>
        <v>1.36912751677852</v>
      </c>
      <c r="F348" s="15">
        <f>VLOOKUP(B348,home!$B$2:$E$405,3,FALSE)</f>
        <v>1.1599999999999999</v>
      </c>
      <c r="G348" s="15">
        <f>VLOOKUP(C348,away!$B$2:$E$405,4,FALSE)</f>
        <v>1.24</v>
      </c>
      <c r="H348" s="15">
        <f>VLOOKUP(A348,away!$A$2:$E$405,3,FALSE)</f>
        <v>1.1610738255033599</v>
      </c>
      <c r="I348" s="15">
        <f>VLOOKUP(C348,away!$B$2:$E$405,3,FALSE)</f>
        <v>1.01</v>
      </c>
      <c r="J348" s="15">
        <f>VLOOKUP(B348,home!$B$2:$E$405,4,FALSE)</f>
        <v>1</v>
      </c>
      <c r="K348" s="17">
        <f t="shared" si="396"/>
        <v>1.9693530201342229</v>
      </c>
      <c r="L348" s="17">
        <f t="shared" si="397"/>
        <v>1.1726845637583936</v>
      </c>
      <c r="M348" s="18">
        <f t="shared" si="398"/>
        <v>4.3194695358776569E-2</v>
      </c>
      <c r="N348" s="18">
        <f t="shared" si="399"/>
        <v>8.5065603758584338E-2</v>
      </c>
      <c r="O348" s="18">
        <f t="shared" si="400"/>
        <v>5.0653752483483597E-2</v>
      </c>
      <c r="P348" s="18">
        <f t="shared" si="401"/>
        <v>9.9755120434479816E-2</v>
      </c>
      <c r="Q348" s="18">
        <f t="shared" si="402"/>
        <v>8.3762101835754582E-2</v>
      </c>
      <c r="R348" s="18">
        <f t="shared" si="403"/>
        <v>2.9700436816909814E-2</v>
      </c>
      <c r="S348" s="18">
        <f t="shared" si="404"/>
        <v>5.7594364135708946E-2</v>
      </c>
      <c r="T348" s="18">
        <f t="shared" si="405"/>
        <v>9.8226523850747996E-2</v>
      </c>
      <c r="U348" s="18">
        <f t="shared" si="406"/>
        <v>5.8490644944687004E-2</v>
      </c>
      <c r="V348" s="18">
        <f t="shared" si="407"/>
        <v>1.4778905097242475E-2</v>
      </c>
      <c r="W348" s="18">
        <f t="shared" si="408"/>
        <v>5.4985716074344548E-2</v>
      </c>
      <c r="X348" s="18">
        <f t="shared" si="409"/>
        <v>6.4480900467585617E-2</v>
      </c>
      <c r="Y348" s="18">
        <f t="shared" si="410"/>
        <v>3.7807878317789527E-2</v>
      </c>
      <c r="Z348" s="18">
        <f t="shared" si="411"/>
        <v>1.1609747930690535E-2</v>
      </c>
      <c r="AA348" s="18">
        <f t="shared" si="412"/>
        <v>2.2863692150302449E-2</v>
      </c>
      <c r="AB348" s="18">
        <f t="shared" si="413"/>
        <v>2.251334059380863E-2</v>
      </c>
      <c r="AC348" s="18">
        <f t="shared" si="414"/>
        <v>2.1331778208235753E-3</v>
      </c>
      <c r="AD348" s="18">
        <f t="shared" si="415"/>
        <v>2.7071571503813327E-2</v>
      </c>
      <c r="AE348" s="18">
        <f t="shared" si="416"/>
        <v>3.1746414019203487E-2</v>
      </c>
      <c r="AF348" s="18">
        <f t="shared" si="417"/>
        <v>1.8614264837501501E-2</v>
      </c>
      <c r="AG348" s="18">
        <f t="shared" si="418"/>
        <v>7.2762203468828808E-3</v>
      </c>
      <c r="AH348" s="18">
        <f t="shared" si="419"/>
        <v>3.4036430468616869E-3</v>
      </c>
      <c r="AI348" s="18">
        <f t="shared" si="420"/>
        <v>6.7029747137959108E-3</v>
      </c>
      <c r="AJ348" s="18">
        <f t="shared" si="421"/>
        <v>6.6002617482486536E-3</v>
      </c>
      <c r="AK348" s="18">
        <f t="shared" si="422"/>
        <v>4.3327484691966242E-3</v>
      </c>
      <c r="AL348" s="18">
        <f t="shared" si="423"/>
        <v>1.9705698457362072E-4</v>
      </c>
      <c r="AM348" s="18">
        <f t="shared" si="424"/>
        <v>1.0662696220162872E-2</v>
      </c>
      <c r="AN348" s="18">
        <f t="shared" si="425"/>
        <v>1.2503979265429968E-2</v>
      </c>
      <c r="AO348" s="18">
        <f t="shared" si="426"/>
        <v>7.3316117350623721E-3</v>
      </c>
      <c r="AP348" s="18">
        <f t="shared" si="427"/>
        <v>2.8658893030591779E-3</v>
      </c>
      <c r="AQ348" s="18">
        <f t="shared" si="428"/>
        <v>8.4019603678445003E-4</v>
      </c>
      <c r="AR348" s="18">
        <f t="shared" si="429"/>
        <v>7.9827993231965707E-4</v>
      </c>
      <c r="AS348" s="18">
        <f t="shared" si="430"/>
        <v>1.5720949956262596E-3</v>
      </c>
      <c r="AT348" s="18">
        <f t="shared" si="431"/>
        <v>1.5480050137872364E-3</v>
      </c>
      <c r="AU348" s="18">
        <f t="shared" si="432"/>
        <v>1.0161894496949378E-3</v>
      </c>
      <c r="AV348" s="18">
        <f t="shared" si="433"/>
        <v>5.0030894044631488E-4</v>
      </c>
      <c r="AW348" s="18">
        <f t="shared" si="434"/>
        <v>1.2641369157666749E-5</v>
      </c>
      <c r="AX348" s="18">
        <f t="shared" si="435"/>
        <v>3.4997688339919153E-3</v>
      </c>
      <c r="AY348" s="18">
        <f t="shared" si="436"/>
        <v>4.1041248883450301E-3</v>
      </c>
      <c r="AZ348" s="18">
        <f t="shared" si="437"/>
        <v>2.4064219521494298E-3</v>
      </c>
      <c r="BA348" s="18">
        <f t="shared" si="438"/>
        <v>9.4065795905832496E-4</v>
      </c>
      <c r="BB348" s="18">
        <f t="shared" si="439"/>
        <v>2.7577376709104324E-4</v>
      </c>
      <c r="BC348" s="18">
        <f t="shared" si="440"/>
        <v>6.4679127951433759E-5</v>
      </c>
      <c r="BD348" s="18">
        <f t="shared" si="441"/>
        <v>1.5602175903155964E-4</v>
      </c>
      <c r="BE348" s="18">
        <f t="shared" si="442"/>
        <v>3.0726192235545598E-4</v>
      </c>
      <c r="BF348" s="18">
        <f t="shared" si="443"/>
        <v>3.0255359738148217E-4</v>
      </c>
      <c r="BG348" s="18">
        <f t="shared" si="444"/>
        <v>1.986116135852319E-4</v>
      </c>
      <c r="BH348" s="18">
        <f t="shared" si="445"/>
        <v>9.7784095261951902E-5</v>
      </c>
      <c r="BI348" s="18">
        <f t="shared" si="446"/>
        <v>3.8514280665043524E-5</v>
      </c>
      <c r="BJ348" s="19">
        <f t="shared" si="447"/>
        <v>0.55453299410129386</v>
      </c>
      <c r="BK348" s="19">
        <f t="shared" si="448"/>
        <v>0.22175744471995001</v>
      </c>
      <c r="BL348" s="19">
        <f t="shared" si="449"/>
        <v>0.21179712056744954</v>
      </c>
      <c r="BM348" s="19">
        <f t="shared" si="450"/>
        <v>0.60347411311220789</v>
      </c>
      <c r="BN348" s="19">
        <f t="shared" si="451"/>
        <v>0.39213171068798869</v>
      </c>
    </row>
    <row r="349" spans="1:66" x14ac:dyDescent="0.25">
      <c r="A349" t="s">
        <v>145</v>
      </c>
      <c r="B349" t="s">
        <v>149</v>
      </c>
      <c r="C349" t="s">
        <v>389</v>
      </c>
      <c r="D349" s="16">
        <v>44349</v>
      </c>
      <c r="E349" s="15">
        <f>VLOOKUP(A349,home!$A$2:$E$405,3,FALSE)</f>
        <v>1.45098039215686</v>
      </c>
      <c r="F349" s="15">
        <f>VLOOKUP(B349,home!$B$2:$E$405,3,FALSE)</f>
        <v>0.69</v>
      </c>
      <c r="G349" s="15">
        <f>VLOOKUP(C349,away!$B$2:$E$405,4,FALSE)</f>
        <v>0.69</v>
      </c>
      <c r="H349" s="15">
        <f>VLOOKUP(A349,away!$A$2:$E$405,3,FALSE)</f>
        <v>1.2843137254902</v>
      </c>
      <c r="I349" s="15">
        <f>VLOOKUP(C349,away!$B$2:$E$405,3,FALSE)</f>
        <v>0.86</v>
      </c>
      <c r="J349" s="15">
        <f>VLOOKUP(B349,home!$B$2:$E$405,4,FALSE)</f>
        <v>1.56</v>
      </c>
      <c r="K349" s="17">
        <f t="shared" si="396"/>
        <v>0.6908117647058809</v>
      </c>
      <c r="L349" s="17">
        <f t="shared" si="397"/>
        <v>1.7230352941176523</v>
      </c>
      <c r="M349" s="18">
        <f t="shared" si="398"/>
        <v>8.9470433626272203E-2</v>
      </c>
      <c r="N349" s="18">
        <f t="shared" si="399"/>
        <v>6.1807228142365486E-2</v>
      </c>
      <c r="O349" s="18">
        <f t="shared" si="400"/>
        <v>0.15416071491807781</v>
      </c>
      <c r="P349" s="18">
        <f t="shared" si="401"/>
        <v>0.10649603552087755</v>
      </c>
      <c r="Q349" s="18">
        <f t="shared" si="402"/>
        <v>2.1348580172303244E-2</v>
      </c>
      <c r="R349" s="18">
        <f t="shared" si="403"/>
        <v>0.1328121763851289</v>
      </c>
      <c r="S349" s="18">
        <f t="shared" si="404"/>
        <v>3.1690372791301956E-2</v>
      </c>
      <c r="T349" s="18">
        <f t="shared" si="405"/>
        <v>3.6784357116178799E-2</v>
      </c>
      <c r="U349" s="18">
        <f t="shared" si="406"/>
        <v>9.1748213943039614E-2</v>
      </c>
      <c r="V349" s="18">
        <f t="shared" si="407"/>
        <v>4.191203394942074E-3</v>
      </c>
      <c r="W349" s="18">
        <f t="shared" si="408"/>
        <v>4.915950114264594E-3</v>
      </c>
      <c r="X349" s="18">
        <f t="shared" si="409"/>
        <v>8.4703555509996007E-3</v>
      </c>
      <c r="Y349" s="18">
        <f t="shared" si="410"/>
        <v>7.2973607840488451E-3</v>
      </c>
      <c r="Z349" s="18">
        <f t="shared" si="411"/>
        <v>7.6280022466718694E-2</v>
      </c>
      <c r="AA349" s="18">
        <f t="shared" si="412"/>
        <v>5.2695136932038186E-2</v>
      </c>
      <c r="AB349" s="18">
        <f t="shared" si="413"/>
        <v>1.8201210267719668E-2</v>
      </c>
      <c r="AC349" s="18">
        <f t="shared" si="414"/>
        <v>3.1179751757953099E-4</v>
      </c>
      <c r="AD349" s="18">
        <f t="shared" si="415"/>
        <v>8.4899904341030022E-4</v>
      </c>
      <c r="AE349" s="18">
        <f t="shared" si="416"/>
        <v>1.4628553164680721E-3</v>
      </c>
      <c r="AF349" s="18">
        <f t="shared" si="417"/>
        <v>1.2602756702310683E-3</v>
      </c>
      <c r="AG349" s="18">
        <f t="shared" si="418"/>
        <v>7.2383315337530335E-4</v>
      </c>
      <c r="AH349" s="18">
        <f t="shared" si="419"/>
        <v>3.2858292736560955E-2</v>
      </c>
      <c r="AI349" s="18">
        <f t="shared" si="420"/>
        <v>2.2698895190566101E-2</v>
      </c>
      <c r="AJ349" s="18">
        <f t="shared" si="421"/>
        <v>7.8403319217343996E-3</v>
      </c>
      <c r="AK349" s="18">
        <f t="shared" si="422"/>
        <v>1.8053978435777305E-3</v>
      </c>
      <c r="AL349" s="18">
        <f t="shared" si="423"/>
        <v>1.4845216754474637E-5</v>
      </c>
      <c r="AM349" s="18">
        <f t="shared" si="424"/>
        <v>1.1729970548237489E-4</v>
      </c>
      <c r="AN349" s="18">
        <f t="shared" si="425"/>
        <v>2.021115325357378E-4</v>
      </c>
      <c r="AO349" s="18">
        <f t="shared" si="426"/>
        <v>1.7412265195364225E-4</v>
      </c>
      <c r="AP349" s="18">
        <f t="shared" si="427"/>
        <v>1.000064916071632E-4</v>
      </c>
      <c r="AQ349" s="18">
        <f t="shared" si="428"/>
        <v>4.3078678670005756E-5</v>
      </c>
      <c r="AR349" s="18">
        <f t="shared" si="429"/>
        <v>1.1323199617908843E-2</v>
      </c>
      <c r="AS349" s="18">
        <f t="shared" si="430"/>
        <v>7.8221995101645635E-3</v>
      </c>
      <c r="AT349" s="18">
        <f t="shared" si="431"/>
        <v>2.7018337237491295E-3</v>
      </c>
      <c r="AU349" s="18">
        <f t="shared" si="432"/>
        <v>6.221528408816659E-4</v>
      </c>
      <c r="AV349" s="18">
        <f t="shared" si="433"/>
        <v>1.0744762548156019E-4</v>
      </c>
      <c r="AW349" s="18">
        <f t="shared" si="434"/>
        <v>4.9083773224878543E-7</v>
      </c>
      <c r="AX349" s="18">
        <f t="shared" si="435"/>
        <v>1.3505336090626574E-5</v>
      </c>
      <c r="AY349" s="18">
        <f t="shared" si="436"/>
        <v>2.3270170743070503E-5</v>
      </c>
      <c r="AZ349" s="18">
        <f t="shared" si="437"/>
        <v>2.0047662745227241E-5</v>
      </c>
      <c r="BA349" s="18">
        <f t="shared" si="438"/>
        <v>1.1514276824864706E-5</v>
      </c>
      <c r="BB349" s="18">
        <f t="shared" si="439"/>
        <v>4.9598763388707084E-6</v>
      </c>
      <c r="BC349" s="18">
        <f t="shared" si="440"/>
        <v>1.7092083972666546E-6</v>
      </c>
      <c r="BD349" s="18">
        <f t="shared" si="441"/>
        <v>3.2517120973327433E-3</v>
      </c>
      <c r="BE349" s="18">
        <f t="shared" si="442"/>
        <v>2.2463209722738933E-3</v>
      </c>
      <c r="BF349" s="18">
        <f t="shared" si="443"/>
        <v>7.7589247747617929E-4</v>
      </c>
      <c r="BG349" s="18">
        <f t="shared" si="444"/>
        <v>1.786652171957791E-4</v>
      </c>
      <c r="BH349" s="18">
        <f t="shared" si="445"/>
        <v>3.0856008495643917E-5</v>
      </c>
      <c r="BI349" s="18">
        <f t="shared" si="446"/>
        <v>4.2631387361310866E-6</v>
      </c>
      <c r="BJ349" s="19">
        <f t="shared" si="447"/>
        <v>0.14563142065503412</v>
      </c>
      <c r="BK349" s="19">
        <f t="shared" si="448"/>
        <v>0.23219795823847089</v>
      </c>
      <c r="BL349" s="19">
        <f t="shared" si="449"/>
        <v>0.54388491336813938</v>
      </c>
      <c r="BM349" s="19">
        <f t="shared" si="450"/>
        <v>0.43187636663032719</v>
      </c>
      <c r="BN349" s="19">
        <f t="shared" si="451"/>
        <v>0.56609516876502519</v>
      </c>
    </row>
    <row r="350" spans="1:66" x14ac:dyDescent="0.25">
      <c r="A350" t="s">
        <v>145</v>
      </c>
      <c r="B350" t="s">
        <v>375</v>
      </c>
      <c r="C350" t="s">
        <v>419</v>
      </c>
      <c r="D350" s="16">
        <v>44349</v>
      </c>
      <c r="E350" s="15">
        <f>VLOOKUP(A350,home!$A$2:$E$405,3,FALSE)</f>
        <v>1.45098039215686</v>
      </c>
      <c r="F350" s="15">
        <f>VLOOKUP(B350,home!$B$2:$E$405,3,FALSE)</f>
        <v>0.86</v>
      </c>
      <c r="G350" s="15">
        <f>VLOOKUP(C350,away!$B$2:$E$405,4,FALSE)</f>
        <v>1.03</v>
      </c>
      <c r="H350" s="15">
        <f>VLOOKUP(A350,away!$A$2:$E$405,3,FALSE)</f>
        <v>1.2843137254902</v>
      </c>
      <c r="I350" s="15">
        <f>VLOOKUP(C350,away!$B$2:$E$405,3,FALSE)</f>
        <v>0.6</v>
      </c>
      <c r="J350" s="15">
        <f>VLOOKUP(B350,home!$B$2:$E$405,4,FALSE)</f>
        <v>0.57999999999999996</v>
      </c>
      <c r="K350" s="17">
        <f t="shared" si="396"/>
        <v>1.2852784313725467</v>
      </c>
      <c r="L350" s="17">
        <f t="shared" si="397"/>
        <v>0.44694117647058951</v>
      </c>
      <c r="M350" s="18">
        <f t="shared" si="398"/>
        <v>0.1768913444900288</v>
      </c>
      <c r="N350" s="18">
        <f t="shared" si="399"/>
        <v>0.227354629769525</v>
      </c>
      <c r="O350" s="18">
        <f t="shared" si="400"/>
        <v>7.9060025613837806E-2</v>
      </c>
      <c r="P350" s="18">
        <f t="shared" si="401"/>
        <v>0.10161414570522681</v>
      </c>
      <c r="Q350" s="18">
        <f t="shared" si="402"/>
        <v>0.1461070009577306</v>
      </c>
      <c r="R350" s="18">
        <f t="shared" si="403"/>
        <v>1.7667590429821804E-2</v>
      </c>
      <c r="S350" s="18">
        <f t="shared" si="404"/>
        <v>1.4592905375289719E-2</v>
      </c>
      <c r="T350" s="18">
        <f t="shared" si="405"/>
        <v>6.5301234898637664E-2</v>
      </c>
      <c r="U350" s="18">
        <f t="shared" si="406"/>
        <v>2.2707772913773988E-2</v>
      </c>
      <c r="V350" s="18">
        <f t="shared" si="407"/>
        <v>9.3142275643356488E-4</v>
      </c>
      <c r="W350" s="18">
        <f t="shared" si="408"/>
        <v>6.259605900116641E-2</v>
      </c>
      <c r="X350" s="18">
        <f t="shared" si="409"/>
        <v>2.7976756252403746E-2</v>
      </c>
      <c r="Y350" s="18">
        <f t="shared" si="410"/>
        <v>6.2519821766401258E-3</v>
      </c>
      <c r="Z350" s="18">
        <f t="shared" si="411"/>
        <v>2.6321245507016948E-3</v>
      </c>
      <c r="AA350" s="18">
        <f t="shared" si="412"/>
        <v>3.3830129137030437E-3</v>
      </c>
      <c r="AB350" s="18">
        <f t="shared" si="413"/>
        <v>2.1740567655186586E-3</v>
      </c>
      <c r="AC350" s="18">
        <f t="shared" si="414"/>
        <v>3.3440629881532795E-5</v>
      </c>
      <c r="AD350" s="18">
        <f t="shared" si="415"/>
        <v>2.0113341130780643E-2</v>
      </c>
      <c r="AE350" s="18">
        <f t="shared" si="416"/>
        <v>8.9894803477453961E-3</v>
      </c>
      <c r="AF350" s="18">
        <f t="shared" si="417"/>
        <v>2.0088844612402858E-3</v>
      </c>
      <c r="AG350" s="18">
        <f t="shared" si="418"/>
        <v>2.9928439483340656E-4</v>
      </c>
      <c r="AH350" s="18">
        <f t="shared" si="419"/>
        <v>2.9410121082693437E-4</v>
      </c>
      <c r="AI350" s="18">
        <f t="shared" si="420"/>
        <v>3.7800194291640884E-4</v>
      </c>
      <c r="AJ350" s="18">
        <f t="shared" si="421"/>
        <v>2.4291887212368849E-4</v>
      </c>
      <c r="AK350" s="18">
        <f t="shared" si="422"/>
        <v>1.0407279563797422E-4</v>
      </c>
      <c r="AL350" s="18">
        <f t="shared" si="423"/>
        <v>7.6839057265420539E-7</v>
      </c>
      <c r="AM350" s="18">
        <f t="shared" si="424"/>
        <v>5.1702487076461367E-3</v>
      </c>
      <c r="AN350" s="18">
        <f t="shared" si="425"/>
        <v>2.3107970400409092E-3</v>
      </c>
      <c r="AO350" s="18">
        <f t="shared" si="426"/>
        <v>5.1639517383031994E-4</v>
      </c>
      <c r="AP350" s="18">
        <f t="shared" si="427"/>
        <v>7.6932755505152581E-5</v>
      </c>
      <c r="AQ350" s="18">
        <f t="shared" si="428"/>
        <v>8.596104063649281E-6</v>
      </c>
      <c r="AR350" s="18">
        <f t="shared" si="429"/>
        <v>2.6289188233683E-5</v>
      </c>
      <c r="AS350" s="18">
        <f t="shared" si="430"/>
        <v>3.3788926615045696E-5</v>
      </c>
      <c r="AT350" s="18">
        <f t="shared" si="431"/>
        <v>2.1714089298774015E-5</v>
      </c>
      <c r="AU350" s="18">
        <f t="shared" si="432"/>
        <v>9.3028835442038918E-6</v>
      </c>
      <c r="AV350" s="18">
        <f t="shared" si="433"/>
        <v>2.9891988922339648E-6</v>
      </c>
      <c r="AW350" s="18">
        <f t="shared" si="434"/>
        <v>1.2261034502612447E-8</v>
      </c>
      <c r="AX350" s="18">
        <f t="shared" si="435"/>
        <v>1.1075348581282257E-3</v>
      </c>
      <c r="AY350" s="18">
        <f t="shared" si="436"/>
        <v>4.9500293247401665E-4</v>
      </c>
      <c r="AZ350" s="18">
        <f t="shared" si="437"/>
        <v>1.1061859649816438E-4</v>
      </c>
      <c r="BA350" s="18">
        <f t="shared" si="438"/>
        <v>1.6480001886138338E-5</v>
      </c>
      <c r="BB350" s="18">
        <f t="shared" si="439"/>
        <v>1.8413978578070511E-6</v>
      </c>
      <c r="BC350" s="18">
        <f t="shared" si="440"/>
        <v>1.6459930498374144E-7</v>
      </c>
      <c r="BD350" s="18">
        <f t="shared" si="441"/>
        <v>1.9582867862698411E-6</v>
      </c>
      <c r="BE350" s="18">
        <f t="shared" si="442"/>
        <v>2.5169437688344866E-6</v>
      </c>
      <c r="BF350" s="18">
        <f t="shared" si="443"/>
        <v>1.6174867695302476E-6</v>
      </c>
      <c r="BG350" s="18">
        <f t="shared" si="444"/>
        <v>6.9297361930256175E-7</v>
      </c>
      <c r="BH350" s="18">
        <f t="shared" si="445"/>
        <v>2.226660115999383E-7</v>
      </c>
      <c r="BI350" s="18">
        <f t="shared" si="446"/>
        <v>5.7237564421830024E-8</v>
      </c>
      <c r="BJ350" s="19">
        <f t="shared" si="447"/>
        <v>0.57681326555793877</v>
      </c>
      <c r="BK350" s="19">
        <f t="shared" si="448"/>
        <v>0.2945590302799071</v>
      </c>
      <c r="BL350" s="19">
        <f t="shared" si="449"/>
        <v>0.12611270333926416</v>
      </c>
      <c r="BM350" s="19">
        <f t="shared" si="450"/>
        <v>0.25092739609020143</v>
      </c>
      <c r="BN350" s="19">
        <f t="shared" si="451"/>
        <v>0.74869473696617073</v>
      </c>
    </row>
    <row r="351" spans="1:66" x14ac:dyDescent="0.25">
      <c r="A351" t="s">
        <v>145</v>
      </c>
      <c r="B351" t="s">
        <v>146</v>
      </c>
      <c r="C351" t="s">
        <v>357</v>
      </c>
      <c r="D351" s="16">
        <v>44349</v>
      </c>
      <c r="E351" s="15">
        <f>VLOOKUP(A351,home!$A$2:$E$405,3,FALSE)</f>
        <v>1.45098039215686</v>
      </c>
      <c r="F351" s="15">
        <f>VLOOKUP(B351,home!$B$2:$E$405,3,FALSE)</f>
        <v>1.67</v>
      </c>
      <c r="G351" s="15">
        <f>VLOOKUP(C351,away!$B$2:$E$405,4,FALSE)</f>
        <v>0.55000000000000004</v>
      </c>
      <c r="H351" s="15">
        <f>VLOOKUP(A351,away!$A$2:$E$405,3,FALSE)</f>
        <v>1.2843137254902</v>
      </c>
      <c r="I351" s="15">
        <f>VLOOKUP(C351,away!$B$2:$E$405,3,FALSE)</f>
        <v>0.96</v>
      </c>
      <c r="J351" s="15">
        <f>VLOOKUP(B351,home!$B$2:$E$405,4,FALSE)</f>
        <v>1.45</v>
      </c>
      <c r="K351" s="17">
        <f t="shared" si="396"/>
        <v>1.3327254901960759</v>
      </c>
      <c r="L351" s="17">
        <f t="shared" si="397"/>
        <v>1.7877647058823583</v>
      </c>
      <c r="M351" s="18">
        <f t="shared" si="398"/>
        <v>4.4135528053343469E-2</v>
      </c>
      <c r="N351" s="18">
        <f t="shared" si="399"/>
        <v>5.8820543259954831E-2</v>
      </c>
      <c r="O351" s="18">
        <f t="shared" si="400"/>
        <v>7.8903939329248149E-2</v>
      </c>
      <c r="P351" s="18">
        <f t="shared" si="401"/>
        <v>0.10515729122097367</v>
      </c>
      <c r="Q351" s="18">
        <f t="shared" si="402"/>
        <v>3.919581867486141E-2</v>
      </c>
      <c r="R351" s="18">
        <f t="shared" si="403"/>
        <v>7.0530838943956412E-2</v>
      </c>
      <c r="S351" s="18">
        <f t="shared" si="404"/>
        <v>6.2636929842368669E-2</v>
      </c>
      <c r="T351" s="18">
        <f t="shared" si="405"/>
        <v>7.0072901245081851E-2</v>
      </c>
      <c r="U351" s="18">
        <f t="shared" si="406"/>
        <v>9.3998246905524788E-2</v>
      </c>
      <c r="V351" s="18">
        <f t="shared" si="407"/>
        <v>1.6582080401330974E-2</v>
      </c>
      <c r="W351" s="18">
        <f t="shared" si="408"/>
        <v>1.7412422219030398E-2</v>
      </c>
      <c r="X351" s="18">
        <f t="shared" si="409"/>
        <v>3.1129313887104319E-2</v>
      </c>
      <c r="Y351" s="18">
        <f t="shared" si="410"/>
        <v>2.7825944342849344E-2</v>
      </c>
      <c r="Z351" s="18">
        <f t="shared" si="411"/>
        <v>4.2030848180092735E-2</v>
      </c>
      <c r="AA351" s="18">
        <f t="shared" si="412"/>
        <v>5.6015582744170934E-2</v>
      </c>
      <c r="AB351" s="18">
        <f t="shared" si="413"/>
        <v>3.7326697485672036E-2</v>
      </c>
      <c r="AC351" s="18">
        <f t="shared" si="414"/>
        <v>2.4692786269953017E-3</v>
      </c>
      <c r="AD351" s="18">
        <f t="shared" si="415"/>
        <v>5.8014947343395804E-3</v>
      </c>
      <c r="AE351" s="18">
        <f t="shared" si="416"/>
        <v>1.0371707527414649E-2</v>
      </c>
      <c r="AF351" s="18">
        <f t="shared" si="417"/>
        <v>9.2710863286231508E-3</v>
      </c>
      <c r="AG351" s="18">
        <f t="shared" si="418"/>
        <v>5.5248403078336393E-3</v>
      </c>
      <c r="AH351" s="18">
        <f t="shared" si="419"/>
        <v>1.8785316733667391E-2</v>
      </c>
      <c r="AI351" s="18">
        <f t="shared" si="420"/>
        <v>2.5035670452365422E-2</v>
      </c>
      <c r="AJ351" s="18">
        <f t="shared" si="421"/>
        <v>1.6682838088008065E-2</v>
      </c>
      <c r="AK351" s="18">
        <f t="shared" si="422"/>
        <v>7.4112145229007741E-3</v>
      </c>
      <c r="AL351" s="18">
        <f t="shared" si="423"/>
        <v>2.3533209016630329E-4</v>
      </c>
      <c r="AM351" s="18">
        <f t="shared" si="424"/>
        <v>1.5463599827385333E-3</v>
      </c>
      <c r="AN351" s="18">
        <f t="shared" si="425"/>
        <v>2.7645277997288028E-3</v>
      </c>
      <c r="AO351" s="18">
        <f t="shared" si="426"/>
        <v>2.4711626143928841E-3</v>
      </c>
      <c r="AP351" s="18">
        <f t="shared" si="427"/>
        <v>1.4726191015025244E-3</v>
      </c>
      <c r="AQ351" s="18">
        <f t="shared" si="428"/>
        <v>6.5817411371860103E-4</v>
      </c>
      <c r="AR351" s="18">
        <f t="shared" si="429"/>
        <v>6.7167452490543645E-3</v>
      </c>
      <c r="AS351" s="18">
        <f t="shared" si="430"/>
        <v>8.9515776045681408E-3</v>
      </c>
      <c r="AT351" s="18">
        <f t="shared" si="431"/>
        <v>5.9649978255381471E-3</v>
      </c>
      <c r="AU351" s="18">
        <f t="shared" si="432"/>
        <v>2.6499015503529525E-3</v>
      </c>
      <c r="AV351" s="18">
        <f t="shared" si="433"/>
        <v>8.8289783566636965E-4</v>
      </c>
      <c r="AW351" s="18">
        <f t="shared" si="434"/>
        <v>1.5575059513498583E-5</v>
      </c>
      <c r="AX351" s="18">
        <f t="shared" si="435"/>
        <v>3.4347889433580141E-4</v>
      </c>
      <c r="AY351" s="18">
        <f t="shared" si="436"/>
        <v>6.1405944450904158E-4</v>
      </c>
      <c r="AZ351" s="18">
        <f t="shared" si="437"/>
        <v>5.4889690110349575E-4</v>
      </c>
      <c r="BA351" s="18">
        <f t="shared" si="438"/>
        <v>3.2709950232034295E-4</v>
      </c>
      <c r="BB351" s="18">
        <f t="shared" si="439"/>
        <v>1.4619423638999847E-4</v>
      </c>
      <c r="BC351" s="18">
        <f t="shared" si="440"/>
        <v>5.2272179204292305E-5</v>
      </c>
      <c r="BD351" s="18">
        <f t="shared" si="441"/>
        <v>2.0013266824437325E-3</v>
      </c>
      <c r="BE351" s="18">
        <f t="shared" si="442"/>
        <v>2.6672190839023098E-3</v>
      </c>
      <c r="BF351" s="18">
        <f t="shared" si="443"/>
        <v>1.7773354305270176E-3</v>
      </c>
      <c r="BG351" s="18">
        <f t="shared" si="444"/>
        <v>7.8956674429732463E-4</v>
      </c>
      <c r="BH351" s="18">
        <f t="shared" si="445"/>
        <v>2.6306893158404285E-4</v>
      </c>
      <c r="BI351" s="18">
        <f t="shared" si="446"/>
        <v>7.0119734160140258E-5</v>
      </c>
      <c r="BJ351" s="19">
        <f t="shared" si="447"/>
        <v>0.28637091729703756</v>
      </c>
      <c r="BK351" s="19">
        <f t="shared" si="448"/>
        <v>0.23183049967968744</v>
      </c>
      <c r="BL351" s="19">
        <f t="shared" si="449"/>
        <v>0.43742510187760858</v>
      </c>
      <c r="BM351" s="19">
        <f t="shared" si="450"/>
        <v>0.6003149231670929</v>
      </c>
      <c r="BN351" s="19">
        <f t="shared" si="451"/>
        <v>0.39674395948233798</v>
      </c>
    </row>
    <row r="352" spans="1:66" x14ac:dyDescent="0.25">
      <c r="A352" t="s">
        <v>145</v>
      </c>
      <c r="B352" t="s">
        <v>433</v>
      </c>
      <c r="C352" t="s">
        <v>360</v>
      </c>
      <c r="D352" s="16">
        <v>44349</v>
      </c>
      <c r="E352" s="15">
        <f>VLOOKUP(A352,home!$A$2:$E$405,3,FALSE)</f>
        <v>1.45098039215686</v>
      </c>
      <c r="F352" s="15">
        <f>VLOOKUP(B352,home!$B$2:$E$405,3,FALSE)</f>
        <v>0.75</v>
      </c>
      <c r="G352" s="15">
        <f>VLOOKUP(C352,away!$B$2:$E$405,4,FALSE)</f>
        <v>0.46</v>
      </c>
      <c r="H352" s="15">
        <f>VLOOKUP(A352,away!$A$2:$E$405,3,FALSE)</f>
        <v>1.2843137254902</v>
      </c>
      <c r="I352" s="15">
        <f>VLOOKUP(C352,away!$B$2:$E$405,3,FALSE)</f>
        <v>1.26</v>
      </c>
      <c r="J352" s="15">
        <f>VLOOKUP(B352,home!$B$2:$E$405,4,FALSE)</f>
        <v>1.62</v>
      </c>
      <c r="K352" s="17">
        <f t="shared" ref="K352:K415" si="452">E352*F352*G352</f>
        <v>0.50058823529411667</v>
      </c>
      <c r="L352" s="17">
        <f t="shared" ref="L352:L415" si="453">H352*I352*J352</f>
        <v>2.621541176470596</v>
      </c>
      <c r="M352" s="18">
        <f t="shared" si="398"/>
        <v>4.4063239667750789E-2</v>
      </c>
      <c r="N352" s="18">
        <f t="shared" si="399"/>
        <v>2.2057539386621087E-2</v>
      </c>
      <c r="O352" s="18">
        <f t="shared" si="400"/>
        <v>0.11551359715770124</v>
      </c>
      <c r="P352" s="18">
        <f t="shared" si="401"/>
        <v>5.7824747753649153E-2</v>
      </c>
      <c r="Q352" s="18">
        <f t="shared" si="402"/>
        <v>5.52087235823956E-3</v>
      </c>
      <c r="R352" s="18">
        <f t="shared" si="403"/>
        <v>0.15141182569557535</v>
      </c>
      <c r="S352" s="18">
        <f t="shared" si="404"/>
        <v>1.8971037297674898E-2</v>
      </c>
      <c r="T352" s="18">
        <f t="shared" si="405"/>
        <v>1.4473194217163329E-2</v>
      </c>
      <c r="U352" s="18">
        <f t="shared" si="406"/>
        <v>7.579497862760845E-2</v>
      </c>
      <c r="V352" s="18">
        <f t="shared" si="407"/>
        <v>2.7662147370077265E-3</v>
      </c>
      <c r="W352" s="18">
        <f t="shared" si="408"/>
        <v>9.2122791703173684E-4</v>
      </c>
      <c r="X352" s="18">
        <f t="shared" si="409"/>
        <v>2.4150369174129357E-3</v>
      </c>
      <c r="Y352" s="18">
        <f t="shared" si="410"/>
        <v>3.1655593608473157E-3</v>
      </c>
      <c r="Z352" s="18">
        <f t="shared" si="411"/>
        <v>0.13231077855517978</v>
      </c>
      <c r="AA352" s="18">
        <f t="shared" si="412"/>
        <v>6.6233219147328104E-2</v>
      </c>
      <c r="AB352" s="18">
        <f t="shared" si="413"/>
        <v>1.6577785145404735E-2</v>
      </c>
      <c r="AC352" s="18">
        <f t="shared" si="414"/>
        <v>2.2688366567859253E-4</v>
      </c>
      <c r="AD352" s="18">
        <f t="shared" si="415"/>
        <v>1.1528896432264798E-4</v>
      </c>
      <c r="AE352" s="18">
        <f t="shared" si="416"/>
        <v>3.0223476716447118E-4</v>
      </c>
      <c r="AF352" s="18">
        <f t="shared" si="417"/>
        <v>3.961604435413323E-4</v>
      </c>
      <c r="AG352" s="18">
        <f t="shared" si="418"/>
        <v>3.4618363841081913E-4</v>
      </c>
      <c r="AH352" s="18">
        <f t="shared" si="419"/>
        <v>8.6714538518321629E-2</v>
      </c>
      <c r="AI352" s="18">
        <f t="shared" si="420"/>
        <v>4.3408277811230328E-2</v>
      </c>
      <c r="AJ352" s="18">
        <f t="shared" si="421"/>
        <v>1.0864836593340274E-2</v>
      </c>
      <c r="AK352" s="18">
        <f t="shared" si="422"/>
        <v>1.8129364590063837E-3</v>
      </c>
      <c r="AL352" s="18">
        <f t="shared" si="423"/>
        <v>1.190969237506141E-5</v>
      </c>
      <c r="AM352" s="18">
        <f t="shared" si="424"/>
        <v>1.1542459839832149E-5</v>
      </c>
      <c r="AN352" s="18">
        <f t="shared" si="425"/>
        <v>3.0259033747878176E-5</v>
      </c>
      <c r="AO352" s="18">
        <f t="shared" si="426"/>
        <v>3.9662651465138028E-5</v>
      </c>
      <c r="AP352" s="18">
        <f t="shared" si="427"/>
        <v>3.4659091327953712E-5</v>
      </c>
      <c r="AQ352" s="18">
        <f t="shared" si="428"/>
        <v>2.27150587638214E-5</v>
      </c>
      <c r="AR352" s="18">
        <f t="shared" si="429"/>
        <v>4.5465146664885124E-2</v>
      </c>
      <c r="AS352" s="18">
        <f t="shared" si="430"/>
        <v>2.2759317536363038E-2</v>
      </c>
      <c r="AT352" s="18">
        <f t="shared" si="431"/>
        <v>5.6965233010132068E-3</v>
      </c>
      <c r="AU352" s="18">
        <f t="shared" si="432"/>
        <v>9.5053751552200605E-4</v>
      </c>
      <c r="AV352" s="18">
        <f t="shared" si="433"/>
        <v>1.1895697436900373E-4</v>
      </c>
      <c r="AW352" s="18">
        <f t="shared" si="434"/>
        <v>4.3414556152342247E-7</v>
      </c>
      <c r="AX352" s="18">
        <f t="shared" si="435"/>
        <v>9.6300326702913097E-7</v>
      </c>
      <c r="AY352" s="18">
        <f t="shared" si="436"/>
        <v>2.5245527175925756E-6</v>
      </c>
      <c r="AZ352" s="18">
        <f t="shared" si="437"/>
        <v>3.3091094506698413E-6</v>
      </c>
      <c r="BA352" s="18">
        <f t="shared" si="438"/>
        <v>2.8916555607929943E-6</v>
      </c>
      <c r="BB352" s="18">
        <f t="shared" si="439"/>
        <v>1.8951485301972517E-6</v>
      </c>
      <c r="BC352" s="18">
        <f t="shared" si="440"/>
        <v>9.9364198148796449E-7</v>
      </c>
      <c r="BD352" s="18">
        <f t="shared" si="441"/>
        <v>1.9864792346045206E-2</v>
      </c>
      <c r="BE352" s="18">
        <f t="shared" si="442"/>
        <v>9.9440813449908454E-3</v>
      </c>
      <c r="BF352" s="18">
        <f t="shared" si="443"/>
        <v>2.4889450660550562E-3</v>
      </c>
      <c r="BG352" s="18">
        <f t="shared" si="444"/>
        <v>4.1531220612016649E-4</v>
      </c>
      <c r="BH352" s="18">
        <f t="shared" si="445"/>
        <v>5.1975101089450134E-5</v>
      </c>
      <c r="BI352" s="18">
        <f t="shared" si="446"/>
        <v>5.2036248267202335E-6</v>
      </c>
      <c r="BJ352" s="19">
        <f t="shared" si="447"/>
        <v>4.986471337740761E-2</v>
      </c>
      <c r="BK352" s="19">
        <f t="shared" si="448"/>
        <v>0.12386655736685381</v>
      </c>
      <c r="BL352" s="19">
        <f t="shared" si="449"/>
        <v>0.67609278683679619</v>
      </c>
      <c r="BM352" s="19">
        <f t="shared" si="450"/>
        <v>0.58574092370954411</v>
      </c>
      <c r="BN352" s="19">
        <f t="shared" si="451"/>
        <v>0.39639182201953715</v>
      </c>
    </row>
    <row r="353" spans="1:66" x14ac:dyDescent="0.25">
      <c r="A353" t="s">
        <v>145</v>
      </c>
      <c r="B353" t="s">
        <v>148</v>
      </c>
      <c r="C353" t="s">
        <v>371</v>
      </c>
      <c r="D353" s="16">
        <v>44349</v>
      </c>
      <c r="E353" s="15">
        <f>VLOOKUP(A353,home!$A$2:$E$405,3,FALSE)</f>
        <v>1.45098039215686</v>
      </c>
      <c r="F353" s="15">
        <f>VLOOKUP(B353,home!$B$2:$E$405,3,FALSE)</f>
        <v>0.86</v>
      </c>
      <c r="G353" s="15">
        <f>VLOOKUP(C353,away!$B$2:$E$405,4,FALSE)</f>
        <v>0.96</v>
      </c>
      <c r="H353" s="15">
        <f>VLOOKUP(A353,away!$A$2:$E$405,3,FALSE)</f>
        <v>1.2843137254902</v>
      </c>
      <c r="I353" s="15">
        <f>VLOOKUP(C353,away!$B$2:$E$405,3,FALSE)</f>
        <v>0.62</v>
      </c>
      <c r="J353" s="15">
        <f>VLOOKUP(B353,home!$B$2:$E$405,4,FALSE)</f>
        <v>0.39</v>
      </c>
      <c r="K353" s="17">
        <f t="shared" si="452"/>
        <v>1.1979294117647037</v>
      </c>
      <c r="L353" s="17">
        <f t="shared" si="453"/>
        <v>0.3105470588235304</v>
      </c>
      <c r="M353" s="18">
        <f t="shared" si="398"/>
        <v>0.22124679732010266</v>
      </c>
      <c r="N353" s="18">
        <f t="shared" si="399"/>
        <v>0.26503804576849521</v>
      </c>
      <c r="O353" s="18">
        <f t="shared" si="400"/>
        <v>6.870754218188363E-2</v>
      </c>
      <c r="P353" s="18">
        <f t="shared" si="401"/>
        <v>8.2306785589742429E-2</v>
      </c>
      <c r="Q353" s="18">
        <f t="shared" si="402"/>
        <v>0.15874843513136008</v>
      </c>
      <c r="R353" s="18">
        <f t="shared" si="403"/>
        <v>1.0668462571788806E-2</v>
      </c>
      <c r="S353" s="18">
        <f t="shared" si="404"/>
        <v>7.6548079296200324E-3</v>
      </c>
      <c r="T353" s="18">
        <f t="shared" si="405"/>
        <v>4.9298859622881878E-2</v>
      </c>
      <c r="U353" s="18">
        <f t="shared" si="406"/>
        <v>1.278006509305672E-2</v>
      </c>
      <c r="V353" s="18">
        <f t="shared" si="407"/>
        <v>3.1641017212222185E-4</v>
      </c>
      <c r="W353" s="18">
        <f t="shared" si="408"/>
        <v>6.338980650515913E-2</v>
      </c>
      <c r="X353" s="18">
        <f t="shared" si="409"/>
        <v>1.9685517969569861E-2</v>
      </c>
      <c r="Y353" s="18">
        <f t="shared" si="410"/>
        <v>3.0566398534338378E-3</v>
      </c>
      <c r="Z353" s="18">
        <f t="shared" si="411"/>
        <v>1.1043532246126436E-3</v>
      </c>
      <c r="AA353" s="18">
        <f t="shared" si="412"/>
        <v>1.3229372087406779E-3</v>
      </c>
      <c r="AB353" s="18">
        <f t="shared" si="413"/>
        <v>7.9239269613417987E-4</v>
      </c>
      <c r="AC353" s="18">
        <f t="shared" si="414"/>
        <v>7.3568025929428219E-6</v>
      </c>
      <c r="AD353" s="18">
        <f t="shared" si="415"/>
        <v>1.8984128404650927E-2</v>
      </c>
      <c r="AE353" s="18">
        <f t="shared" si="416"/>
        <v>5.895465240392586E-3</v>
      </c>
      <c r="AF353" s="18">
        <f t="shared" si="417"/>
        <v>9.1540969540013749E-4</v>
      </c>
      <c r="AG353" s="18">
        <f t="shared" si="418"/>
        <v>9.4759262841685529E-5</v>
      </c>
      <c r="AH353" s="18">
        <f t="shared" si="419"/>
        <v>8.5738411451434513E-5</v>
      </c>
      <c r="AI353" s="18">
        <f t="shared" si="420"/>
        <v>1.0270856479565708E-4</v>
      </c>
      <c r="AJ353" s="18">
        <f t="shared" si="421"/>
        <v>6.1518805304429237E-5</v>
      </c>
      <c r="AK353" s="18">
        <f t="shared" si="422"/>
        <v>2.4565062083600745E-5</v>
      </c>
      <c r="AL353" s="18">
        <f t="shared" si="423"/>
        <v>1.0947318216179002E-7</v>
      </c>
      <c r="AM353" s="18">
        <f t="shared" si="424"/>
        <v>4.5483291545298146E-3</v>
      </c>
      <c r="AN353" s="18">
        <f t="shared" si="425"/>
        <v>1.4124702415005486E-3</v>
      </c>
      <c r="AO353" s="18">
        <f t="shared" si="426"/>
        <v>2.1931923958687849E-4</v>
      </c>
      <c r="AP353" s="18">
        <f t="shared" si="427"/>
        <v>2.2702981599039441E-5</v>
      </c>
      <c r="AQ353" s="18">
        <f t="shared" si="428"/>
        <v>1.762586040526607E-6</v>
      </c>
      <c r="AR353" s="18">
        <f t="shared" si="429"/>
        <v>5.3251623008889411E-6</v>
      </c>
      <c r="AS353" s="18">
        <f t="shared" si="430"/>
        <v>6.3791685426554649E-6</v>
      </c>
      <c r="AT353" s="18">
        <f t="shared" si="431"/>
        <v>3.8208968099255824E-6</v>
      </c>
      <c r="AU353" s="18">
        <f t="shared" si="432"/>
        <v>1.5257215559759283E-6</v>
      </c>
      <c r="AV353" s="18">
        <f t="shared" si="433"/>
        <v>4.5692668151674339E-7</v>
      </c>
      <c r="AW353" s="18">
        <f t="shared" si="434"/>
        <v>1.1312637994660525E-9</v>
      </c>
      <c r="AX353" s="18">
        <f t="shared" si="435"/>
        <v>9.0809621143302544E-4</v>
      </c>
      <c r="AY353" s="18">
        <f t="shared" si="436"/>
        <v>2.8200660758931687E-4</v>
      </c>
      <c r="AZ353" s="18">
        <f t="shared" si="437"/>
        <v>4.3788161277831918E-5</v>
      </c>
      <c r="BA353" s="18">
        <f t="shared" si="438"/>
        <v>4.5327615653737019E-6</v>
      </c>
      <c r="BB353" s="18">
        <f t="shared" si="439"/>
        <v>3.5190894311878611E-7</v>
      </c>
      <c r="BC353" s="18">
        <f t="shared" si="440"/>
        <v>2.185685745184723E-8</v>
      </c>
      <c r="BD353" s="18">
        <f t="shared" si="441"/>
        <v>2.7561891504983382E-7</v>
      </c>
      <c r="BE353" s="18">
        <f t="shared" si="442"/>
        <v>3.3017200477687322E-7</v>
      </c>
      <c r="BF353" s="18">
        <f t="shared" si="443"/>
        <v>1.9776137773176641E-7</v>
      </c>
      <c r="BG353" s="18">
        <f t="shared" si="444"/>
        <v>7.8968056965330747E-8</v>
      </c>
      <c r="BH353" s="18">
        <f t="shared" si="445"/>
        <v>2.3649539507170088E-8</v>
      </c>
      <c r="BI353" s="18">
        <f t="shared" si="446"/>
        <v>5.6660957900660721E-9</v>
      </c>
      <c r="BJ353" s="19">
        <f t="shared" si="447"/>
        <v>0.59255044916510846</v>
      </c>
      <c r="BK353" s="19">
        <f t="shared" si="448"/>
        <v>0.31181427389495175</v>
      </c>
      <c r="BL353" s="19">
        <f t="shared" si="449"/>
        <v>9.4564350307119918E-2</v>
      </c>
      <c r="BM353" s="19">
        <f t="shared" si="450"/>
        <v>0.19303535255209422</v>
      </c>
      <c r="BN353" s="19">
        <f t="shared" si="451"/>
        <v>0.80671606856337275</v>
      </c>
    </row>
    <row r="354" spans="1:66" x14ac:dyDescent="0.25">
      <c r="A354" t="s">
        <v>145</v>
      </c>
      <c r="B354" t="s">
        <v>423</v>
      </c>
      <c r="C354" t="s">
        <v>147</v>
      </c>
      <c r="D354" s="16">
        <v>44349</v>
      </c>
      <c r="E354" s="15">
        <f>VLOOKUP(A354,home!$A$2:$E$405,3,FALSE)</f>
        <v>1.45098039215686</v>
      </c>
      <c r="F354" s="15">
        <f>VLOOKUP(B354,home!$B$2:$E$405,3,FALSE)</f>
        <v>1.08</v>
      </c>
      <c r="G354" s="15">
        <f>VLOOKUP(C354,away!$B$2:$E$405,4,FALSE)</f>
        <v>1.29</v>
      </c>
      <c r="H354" s="15">
        <f>VLOOKUP(A354,away!$A$2:$E$405,3,FALSE)</f>
        <v>1.2843137254902</v>
      </c>
      <c r="I354" s="15">
        <f>VLOOKUP(C354,away!$B$2:$E$405,3,FALSE)</f>
        <v>1.03</v>
      </c>
      <c r="J354" s="15">
        <f>VLOOKUP(B354,home!$B$2:$E$405,4,FALSE)</f>
        <v>0.67</v>
      </c>
      <c r="K354" s="17">
        <f t="shared" si="452"/>
        <v>2.0215058823529377</v>
      </c>
      <c r="L354" s="17">
        <f t="shared" si="453"/>
        <v>0.88630490196078704</v>
      </c>
      <c r="M354" s="18">
        <f t="shared" si="398"/>
        <v>5.4595119628825149E-2</v>
      </c>
      <c r="N354" s="18">
        <f t="shared" si="399"/>
        <v>0.11036435547743237</v>
      </c>
      <c r="O354" s="18">
        <f t="shared" si="400"/>
        <v>4.8387922150163319E-2</v>
      </c>
      <c r="P354" s="18">
        <f t="shared" si="401"/>
        <v>9.7816469261391148E-2</v>
      </c>
      <c r="Q354" s="18">
        <f t="shared" si="402"/>
        <v>0.11155109689986012</v>
      </c>
      <c r="R354" s="18">
        <f t="shared" si="403"/>
        <v>2.1443226298693347E-2</v>
      </c>
      <c r="S354" s="18">
        <f t="shared" si="404"/>
        <v>4.3813722379467658E-2</v>
      </c>
      <c r="T354" s="18">
        <f t="shared" si="405"/>
        <v>9.8868284001448786E-2</v>
      </c>
      <c r="U354" s="18">
        <f t="shared" si="406"/>
        <v>4.3347608099433811E-2</v>
      </c>
      <c r="V354" s="18">
        <f t="shared" si="407"/>
        <v>8.7221952305860523E-3</v>
      </c>
      <c r="W354" s="18">
        <f t="shared" si="408"/>
        <v>7.5167066188663256E-2</v>
      </c>
      <c r="X354" s="18">
        <f t="shared" si="409"/>
        <v>6.6620939229023179E-2</v>
      </c>
      <c r="Y354" s="18">
        <f t="shared" si="410"/>
        <v>2.952323250595747E-2</v>
      </c>
      <c r="Z354" s="18">
        <f t="shared" si="411"/>
        <v>6.3350788607954584E-3</v>
      </c>
      <c r="AA354" s="18">
        <f t="shared" si="412"/>
        <v>1.2806399182267766E-2</v>
      </c>
      <c r="AB354" s="18">
        <f t="shared" si="413"/>
        <v>1.2944105639357073E-2</v>
      </c>
      <c r="AC354" s="18">
        <f t="shared" si="414"/>
        <v>9.7670628284283242E-4</v>
      </c>
      <c r="AD354" s="18">
        <f t="shared" si="415"/>
        <v>3.7987666614898857E-2</v>
      </c>
      <c r="AE354" s="18">
        <f t="shared" si="416"/>
        <v>3.3668655134836994E-2</v>
      </c>
      <c r="AF354" s="18">
        <f t="shared" si="417"/>
        <v>1.4920347044216624E-2</v>
      </c>
      <c r="AG354" s="18">
        <f t="shared" si="418"/>
        <v>4.4079922414151113E-3</v>
      </c>
      <c r="AH354" s="18">
        <f t="shared" si="419"/>
        <v>1.403702862157793E-3</v>
      </c>
      <c r="AI354" s="18">
        <f t="shared" si="420"/>
        <v>2.8375935929276334E-3</v>
      </c>
      <c r="AJ354" s="18">
        <f t="shared" si="421"/>
        <v>2.8681060699151102E-3</v>
      </c>
      <c r="AK354" s="18">
        <f t="shared" si="422"/>
        <v>1.9326310971818535E-3</v>
      </c>
      <c r="AL354" s="18">
        <f t="shared" si="423"/>
        <v>6.9997436212347033E-5</v>
      </c>
      <c r="AM354" s="18">
        <f t="shared" si="424"/>
        <v>1.5358458303776074E-2</v>
      </c>
      <c r="AN354" s="18">
        <f t="shared" si="425"/>
        <v>1.3612276881197089E-2</v>
      </c>
      <c r="AO354" s="18">
        <f t="shared" si="426"/>
        <v>6.032313863326237E-3</v>
      </c>
      <c r="AP354" s="18">
        <f t="shared" si="427"/>
        <v>1.7821564490773521E-3</v>
      </c>
      <c r="AQ354" s="18">
        <f t="shared" si="428"/>
        <v>3.9488349921957167E-4</v>
      </c>
      <c r="AR354" s="18">
        <f t="shared" si="429"/>
        <v>2.4882174552536788E-4</v>
      </c>
      <c r="AS354" s="18">
        <f t="shared" si="430"/>
        <v>5.0299462223685697E-4</v>
      </c>
      <c r="AT354" s="18">
        <f t="shared" si="431"/>
        <v>5.0840329382185014E-4</v>
      </c>
      <c r="AU354" s="18">
        <f t="shared" si="432"/>
        <v>3.4258008302282634E-4</v>
      </c>
      <c r="AV354" s="18">
        <f t="shared" si="433"/>
        <v>1.7313191325190032E-4</v>
      </c>
      <c r="AW354" s="18">
        <f t="shared" si="434"/>
        <v>3.4836762955040315E-6</v>
      </c>
      <c r="AX354" s="18">
        <f t="shared" si="435"/>
        <v>5.1745356341592712E-3</v>
      </c>
      <c r="AY354" s="18">
        <f t="shared" si="436"/>
        <v>4.5862162979261323E-3</v>
      </c>
      <c r="AZ354" s="18">
        <f t="shared" si="437"/>
        <v>2.032392993152192E-3</v>
      </c>
      <c r="BA354" s="18">
        <f t="shared" si="438"/>
        <v>6.0043995751384797E-4</v>
      </c>
      <c r="BB354" s="18">
        <f t="shared" si="439"/>
        <v>1.3304321941941252E-4</v>
      </c>
      <c r="BC354" s="18">
        <f t="shared" si="440"/>
        <v>2.3583371508813988E-5</v>
      </c>
      <c r="BD354" s="18">
        <f t="shared" si="441"/>
        <v>3.6755322128928827E-5</v>
      </c>
      <c r="BE354" s="18">
        <f t="shared" si="442"/>
        <v>7.430109989140673E-5</v>
      </c>
      <c r="BF354" s="18">
        <f t="shared" si="443"/>
        <v>7.5100055247885974E-5</v>
      </c>
      <c r="BG354" s="18">
        <f t="shared" si="444"/>
        <v>5.0605067816210703E-5</v>
      </c>
      <c r="BH354" s="18">
        <f t="shared" si="445"/>
        <v>2.5574610566834819E-5</v>
      </c>
      <c r="BI354" s="18">
        <f t="shared" si="446"/>
        <v>1.0339845139948441E-5</v>
      </c>
      <c r="BJ354" s="19">
        <f t="shared" si="447"/>
        <v>0.63280993580802836</v>
      </c>
      <c r="BK354" s="19">
        <f t="shared" si="448"/>
        <v>0.21058042651725131</v>
      </c>
      <c r="BL354" s="19">
        <f t="shared" si="449"/>
        <v>0.15001990265074774</v>
      </c>
      <c r="BM354" s="19">
        <f t="shared" si="450"/>
        <v>0.55100442149882678</v>
      </c>
      <c r="BN354" s="19">
        <f t="shared" si="451"/>
        <v>0.44415818971636545</v>
      </c>
    </row>
    <row r="355" spans="1:66" x14ac:dyDescent="0.25">
      <c r="A355" t="s">
        <v>21</v>
      </c>
      <c r="B355" t="s">
        <v>397</v>
      </c>
      <c r="C355" t="s">
        <v>273</v>
      </c>
      <c r="D355" s="16">
        <v>44349</v>
      </c>
      <c r="E355" s="15">
        <f>VLOOKUP(A355,home!$A$2:$E$405,3,FALSE)</f>
        <v>1.4147465437788</v>
      </c>
      <c r="F355" s="15">
        <f>VLOOKUP(B355,home!$B$2:$E$405,3,FALSE)</f>
        <v>1.0900000000000001</v>
      </c>
      <c r="G355" s="15">
        <f>VLOOKUP(C355,away!$B$2:$E$405,4,FALSE)</f>
        <v>1.18</v>
      </c>
      <c r="H355" s="15">
        <f>VLOOKUP(A355,away!$A$2:$E$405,3,FALSE)</f>
        <v>1.34101382488479</v>
      </c>
      <c r="I355" s="15">
        <f>VLOOKUP(C355,away!$B$2:$E$405,3,FALSE)</f>
        <v>1.18</v>
      </c>
      <c r="J355" s="15">
        <f>VLOOKUP(B355,home!$B$2:$E$405,4,FALSE)</f>
        <v>1.42</v>
      </c>
      <c r="K355" s="17">
        <f t="shared" si="452"/>
        <v>1.8196470046082929</v>
      </c>
      <c r="L355" s="17">
        <f t="shared" si="453"/>
        <v>2.2470027649769539</v>
      </c>
      <c r="M355" s="18">
        <f t="shared" si="398"/>
        <v>1.7134697639662622E-2</v>
      </c>
      <c r="N355" s="18">
        <f t="shared" si="399"/>
        <v>3.1179101234880876E-2</v>
      </c>
      <c r="O355" s="18">
        <f t="shared" si="400"/>
        <v>3.8501712973365999E-2</v>
      </c>
      <c r="P355" s="18">
        <f t="shared" si="401"/>
        <v>7.005952668427369E-2</v>
      </c>
      <c r="Q355" s="18">
        <f t="shared" si="402"/>
        <v>2.8367479084214862E-2</v>
      </c>
      <c r="R355" s="18">
        <f t="shared" si="403"/>
        <v>4.325672775375123E-2</v>
      </c>
      <c r="S355" s="18">
        <f t="shared" si="404"/>
        <v>7.161400484626676E-2</v>
      </c>
      <c r="T355" s="18">
        <f t="shared" si="405"/>
        <v>6.3741803937656702E-2</v>
      </c>
      <c r="U355" s="18">
        <f t="shared" si="406"/>
        <v>7.8711975086269828E-2</v>
      </c>
      <c r="V355" s="18">
        <f t="shared" si="407"/>
        <v>3.253465498296565E-2</v>
      </c>
      <c r="W355" s="18">
        <f t="shared" si="408"/>
        <v>1.7206266114626664E-2</v>
      </c>
      <c r="X355" s="18">
        <f t="shared" si="409"/>
        <v>3.8662527534495381E-2</v>
      </c>
      <c r="Y355" s="18">
        <f t="shared" si="410"/>
        <v>4.3437403135504371E-2</v>
      </c>
      <c r="Z355" s="18">
        <f t="shared" si="411"/>
        <v>3.239932895551146E-2</v>
      </c>
      <c r="AA355" s="18">
        <f t="shared" si="412"/>
        <v>5.895534188521516E-2</v>
      </c>
      <c r="AB355" s="18">
        <f t="shared" si="413"/>
        <v>5.3638955633544802E-2</v>
      </c>
      <c r="AC355" s="18">
        <f t="shared" si="414"/>
        <v>8.3141331732145447E-3</v>
      </c>
      <c r="AD355" s="18">
        <f t="shared" si="415"/>
        <v>7.8273326489933914E-3</v>
      </c>
      <c r="AE355" s="18">
        <f t="shared" si="416"/>
        <v>1.7588038104682534E-2</v>
      </c>
      <c r="AF355" s="18">
        <f t="shared" si="417"/>
        <v>1.9760185125870841E-2</v>
      </c>
      <c r="AG355" s="18">
        <f t="shared" si="418"/>
        <v>1.4800396871429422E-2</v>
      </c>
      <c r="AH355" s="18">
        <f t="shared" si="419"/>
        <v>1.8200345436608038E-2</v>
      </c>
      <c r="AI355" s="18">
        <f t="shared" si="420"/>
        <v>3.3118204056560026E-2</v>
      </c>
      <c r="AJ355" s="18">
        <f t="shared" si="421"/>
        <v>3.0131720404762839E-2</v>
      </c>
      <c r="AK355" s="18">
        <f t="shared" si="422"/>
        <v>1.8276364926073766E-2</v>
      </c>
      <c r="AL355" s="18">
        <f t="shared" si="423"/>
        <v>1.3597770959368914E-3</v>
      </c>
      <c r="AM355" s="18">
        <f t="shared" si="424"/>
        <v>2.8485964817627019E-3</v>
      </c>
      <c r="AN355" s="18">
        <f t="shared" si="425"/>
        <v>6.4008041708244149E-3</v>
      </c>
      <c r="AO355" s="18">
        <f t="shared" si="426"/>
        <v>7.1913123349592392E-3</v>
      </c>
      <c r="AP355" s="18">
        <f t="shared" si="427"/>
        <v>5.3862995668220968E-3</v>
      </c>
      <c r="AQ355" s="18">
        <f t="shared" si="428"/>
        <v>3.0257575049108558E-3</v>
      </c>
      <c r="AR355" s="18">
        <f t="shared" si="429"/>
        <v>8.1792453039187842E-3</v>
      </c>
      <c r="AS355" s="18">
        <f t="shared" si="430"/>
        <v>1.4883339217232261E-2</v>
      </c>
      <c r="AT355" s="18">
        <f t="shared" si="431"/>
        <v>1.3541211812602911E-2</v>
      </c>
      <c r="AU355" s="18">
        <f t="shared" si="432"/>
        <v>8.2134085045231092E-3</v>
      </c>
      <c r="AV355" s="18">
        <f t="shared" si="433"/>
        <v>3.7363760457199365E-3</v>
      </c>
      <c r="AW355" s="18">
        <f t="shared" si="434"/>
        <v>1.544386421518221E-4</v>
      </c>
      <c r="AX355" s="18">
        <f t="shared" si="435"/>
        <v>8.6390667589620446E-4</v>
      </c>
      <c r="AY355" s="18">
        <f t="shared" si="436"/>
        <v>1.9412006894208205E-3</v>
      </c>
      <c r="AZ355" s="18">
        <f t="shared" si="437"/>
        <v>2.1809416582518767E-3</v>
      </c>
      <c r="BA355" s="18">
        <f t="shared" si="438"/>
        <v>1.6335273121151303E-3</v>
      </c>
      <c r="BB355" s="18">
        <f t="shared" si="439"/>
        <v>9.1763509674701749E-4</v>
      </c>
      <c r="BC355" s="18">
        <f t="shared" si="440"/>
        <v>4.1238571992608828E-4</v>
      </c>
      <c r="BD355" s="18">
        <f t="shared" si="441"/>
        <v>3.0631311355550474E-3</v>
      </c>
      <c r="BE355" s="18">
        <f t="shared" si="442"/>
        <v>5.5738173955351402E-3</v>
      </c>
      <c r="BF355" s="18">
        <f t="shared" si="443"/>
        <v>5.0711900640095587E-3</v>
      </c>
      <c r="BG355" s="18">
        <f t="shared" si="444"/>
        <v>3.0759252699247776E-3</v>
      </c>
      <c r="BH355" s="18">
        <f t="shared" si="445"/>
        <v>1.3992745509543935E-3</v>
      </c>
      <c r="BI355" s="18">
        <f t="shared" si="446"/>
        <v>5.0923714905375496E-4</v>
      </c>
      <c r="BJ355" s="19">
        <f t="shared" si="447"/>
        <v>0.31537290100399146</v>
      </c>
      <c r="BK355" s="19">
        <f t="shared" si="448"/>
        <v>0.20295799511174101</v>
      </c>
      <c r="BL355" s="19">
        <f t="shared" si="449"/>
        <v>0.44003750460518148</v>
      </c>
      <c r="BM355" s="19">
        <f t="shared" si="450"/>
        <v>0.76048172225900723</v>
      </c>
      <c r="BN355" s="19">
        <f t="shared" si="451"/>
        <v>0.22849924537014929</v>
      </c>
    </row>
    <row r="356" spans="1:66" x14ac:dyDescent="0.25">
      <c r="A356" t="s">
        <v>21</v>
      </c>
      <c r="B356" t="s">
        <v>274</v>
      </c>
      <c r="C356" t="s">
        <v>270</v>
      </c>
      <c r="D356" s="16">
        <v>44349</v>
      </c>
      <c r="E356" s="15">
        <f>VLOOKUP(A356,home!$A$2:$E$405,3,FALSE)</f>
        <v>1.4147465437788</v>
      </c>
      <c r="F356" s="15">
        <f>VLOOKUP(B356,home!$B$2:$E$405,3,FALSE)</f>
        <v>1.54</v>
      </c>
      <c r="G356" s="15">
        <f>VLOOKUP(C356,away!$B$2:$E$405,4,FALSE)</f>
        <v>1.22</v>
      </c>
      <c r="H356" s="15">
        <f>VLOOKUP(A356,away!$A$2:$E$405,3,FALSE)</f>
        <v>1.34101382488479</v>
      </c>
      <c r="I356" s="15">
        <f>VLOOKUP(C356,away!$B$2:$E$405,3,FALSE)</f>
        <v>1.1599999999999999</v>
      </c>
      <c r="J356" s="15">
        <f>VLOOKUP(B356,home!$B$2:$E$405,4,FALSE)</f>
        <v>0.68</v>
      </c>
      <c r="K356" s="17">
        <f t="shared" si="452"/>
        <v>2.6580258064516098</v>
      </c>
      <c r="L356" s="17">
        <f t="shared" si="453"/>
        <v>1.0577917050691223</v>
      </c>
      <c r="M356" s="18">
        <f t="shared" si="398"/>
        <v>2.4335538397778432E-2</v>
      </c>
      <c r="N356" s="18">
        <f t="shared" si="399"/>
        <v>6.4684489075189117E-2</v>
      </c>
      <c r="O356" s="18">
        <f t="shared" si="400"/>
        <v>2.5741930655561147E-2</v>
      </c>
      <c r="P356" s="18">
        <f t="shared" si="401"/>
        <v>6.8422715990369323E-2</v>
      </c>
      <c r="Q356" s="18">
        <f t="shared" si="402"/>
        <v>8.5966520619494974E-2</v>
      </c>
      <c r="R356" s="18">
        <f t="shared" si="403"/>
        <v>1.3614800359958568E-2</v>
      </c>
      <c r="S356" s="18">
        <f t="shared" si="404"/>
        <v>4.8094971097147859E-2</v>
      </c>
      <c r="T356" s="18">
        <f t="shared" si="405"/>
        <v>9.0934672424955454E-2</v>
      </c>
      <c r="U356" s="18">
        <f t="shared" si="406"/>
        <v>3.6188490706456529E-2</v>
      </c>
      <c r="V356" s="18">
        <f t="shared" si="407"/>
        <v>1.5025070167639565E-2</v>
      </c>
      <c r="W356" s="18">
        <f t="shared" si="408"/>
        <v>7.6167076765824029E-2</v>
      </c>
      <c r="X356" s="18">
        <f t="shared" si="409"/>
        <v>8.0568902002251724E-2</v>
      </c>
      <c r="Y356" s="18">
        <f t="shared" si="410"/>
        <v>4.2612558112254444E-2</v>
      </c>
      <c r="Z356" s="18">
        <f t="shared" si="411"/>
        <v>4.8005409623120918E-3</v>
      </c>
      <c r="AA356" s="18">
        <f t="shared" si="412"/>
        <v>1.2759961762753583E-2</v>
      </c>
      <c r="AB356" s="18">
        <f t="shared" si="413"/>
        <v>1.69581538273674E-2</v>
      </c>
      <c r="AC356" s="18">
        <f t="shared" si="414"/>
        <v>2.6403158110054965E-3</v>
      </c>
      <c r="AD356" s="18">
        <f t="shared" si="415"/>
        <v>5.0613513911385251E-2</v>
      </c>
      <c r="AE356" s="18">
        <f t="shared" si="416"/>
        <v>5.3538555179863952E-2</v>
      </c>
      <c r="AF356" s="18">
        <f t="shared" si="417"/>
        <v>2.8316319785322792E-2</v>
      </c>
      <c r="AG356" s="18">
        <f t="shared" si="418"/>
        <v>9.9842560623330419E-3</v>
      </c>
      <c r="AH356" s="18">
        <f t="shared" si="419"/>
        <v>1.2694931024445678E-3</v>
      </c>
      <c r="AI356" s="18">
        <f t="shared" si="420"/>
        <v>3.374345427409978E-3</v>
      </c>
      <c r="AJ356" s="18">
        <f t="shared" si="421"/>
        <v>4.484548612968855E-3</v>
      </c>
      <c r="AK356" s="18">
        <f t="shared" si="422"/>
        <v>3.9733486478526637E-3</v>
      </c>
      <c r="AL356" s="18">
        <f t="shared" si="423"/>
        <v>2.9694445367652597E-4</v>
      </c>
      <c r="AM356" s="18">
        <f t="shared" si="424"/>
        <v>2.6906405226331927E-2</v>
      </c>
      <c r="AN356" s="18">
        <f t="shared" si="425"/>
        <v>2.8461372261642394E-2</v>
      </c>
      <c r="AO356" s="18">
        <f t="shared" si="426"/>
        <v>1.5053101746624865E-2</v>
      </c>
      <c r="AP356" s="18">
        <f t="shared" si="427"/>
        <v>5.3076820543804344E-3</v>
      </c>
      <c r="AQ356" s="18">
        <f t="shared" si="428"/>
        <v>1.4036055125669648E-3</v>
      </c>
      <c r="AR356" s="18">
        <f t="shared" si="429"/>
        <v>2.6857185468166599E-4</v>
      </c>
      <c r="AS356" s="18">
        <f t="shared" si="430"/>
        <v>7.1387092063043963E-4</v>
      </c>
      <c r="AT356" s="18">
        <f t="shared" si="431"/>
        <v>9.4874366475553897E-4</v>
      </c>
      <c r="AU356" s="18">
        <f t="shared" si="432"/>
        <v>8.4059504820923248E-4</v>
      </c>
      <c r="AV356" s="18">
        <f t="shared" si="433"/>
        <v>5.5858083272889358E-4</v>
      </c>
      <c r="AW356" s="18">
        <f t="shared" si="434"/>
        <v>2.3191672385919043E-5</v>
      </c>
      <c r="AX356" s="18">
        <f t="shared" si="435"/>
        <v>1.1919653241739115E-2</v>
      </c>
      <c r="AY356" s="18">
        <f t="shared" si="436"/>
        <v>1.260851032641191E-2</v>
      </c>
      <c r="AZ356" s="18">
        <f t="shared" si="437"/>
        <v>6.6685888182784455E-3</v>
      </c>
      <c r="BA356" s="18">
        <f t="shared" si="438"/>
        <v>2.351325978830547E-3</v>
      </c>
      <c r="BB356" s="18">
        <f t="shared" si="439"/>
        <v>6.2180327908012173E-4</v>
      </c>
      <c r="BC356" s="18">
        <f t="shared" si="440"/>
        <v>1.3154767015914669E-4</v>
      </c>
      <c r="BD356" s="18">
        <f t="shared" si="441"/>
        <v>4.734884668288266E-5</v>
      </c>
      <c r="BE356" s="18">
        <f t="shared" si="442"/>
        <v>1.2585445638882279E-4</v>
      </c>
      <c r="BF356" s="18">
        <f t="shared" si="443"/>
        <v>1.6726219646921487E-4</v>
      </c>
      <c r="BG356" s="18">
        <f t="shared" si="444"/>
        <v>1.4819574488631748E-4</v>
      </c>
      <c r="BH356" s="18">
        <f t="shared" si="445"/>
        <v>9.8477028578537729E-5</v>
      </c>
      <c r="BI356" s="18">
        <f t="shared" si="446"/>
        <v>5.2350896660885222E-5</v>
      </c>
      <c r="BJ356" s="19">
        <f t="shared" si="447"/>
        <v>0.69482046005492071</v>
      </c>
      <c r="BK356" s="19">
        <f t="shared" si="448"/>
        <v>0.17142406624402912</v>
      </c>
      <c r="BL356" s="19">
        <f t="shared" si="449"/>
        <v>0.12233492459344575</v>
      </c>
      <c r="BM356" s="19">
        <f t="shared" si="450"/>
        <v>0.69802867810233027</v>
      </c>
      <c r="BN356" s="19">
        <f t="shared" si="451"/>
        <v>0.28276599509835154</v>
      </c>
    </row>
    <row r="357" spans="1:66" x14ac:dyDescent="0.25">
      <c r="A357" t="s">
        <v>21</v>
      </c>
      <c r="B357" t="s">
        <v>267</v>
      </c>
      <c r="C357" t="s">
        <v>265</v>
      </c>
      <c r="D357" s="16">
        <v>44349</v>
      </c>
      <c r="E357" s="15">
        <f>VLOOKUP(A357,home!$A$2:$E$405,3,FALSE)</f>
        <v>1.4147465437788</v>
      </c>
      <c r="F357" s="15">
        <f>VLOOKUP(B357,home!$B$2:$E$405,3,FALSE)</f>
        <v>1.06</v>
      </c>
      <c r="G357" s="15">
        <f>VLOOKUP(C357,away!$B$2:$E$405,4,FALSE)</f>
        <v>0.64</v>
      </c>
      <c r="H357" s="15">
        <f>VLOOKUP(A357,away!$A$2:$E$405,3,FALSE)</f>
        <v>1.34101382488479</v>
      </c>
      <c r="I357" s="15">
        <f>VLOOKUP(C357,away!$B$2:$E$405,3,FALSE)</f>
        <v>1.1299999999999999</v>
      </c>
      <c r="J357" s="15">
        <f>VLOOKUP(B357,home!$B$2:$E$405,4,FALSE)</f>
        <v>1.1200000000000001</v>
      </c>
      <c r="K357" s="17">
        <f t="shared" si="452"/>
        <v>0.95976405529953801</v>
      </c>
      <c r="L357" s="17">
        <f t="shared" si="453"/>
        <v>1.6971870967741902</v>
      </c>
      <c r="M357" s="18">
        <f t="shared" si="398"/>
        <v>7.0161808667041373E-2</v>
      </c>
      <c r="N357" s="18">
        <f t="shared" si="399"/>
        <v>6.733878201342991E-2</v>
      </c>
      <c r="O357" s="18">
        <f t="shared" si="400"/>
        <v>0.11907771635604215</v>
      </c>
      <c r="P357" s="18">
        <f t="shared" si="401"/>
        <v>0.11428651194568315</v>
      </c>
      <c r="Q357" s="18">
        <f t="shared" si="402"/>
        <v>3.2314671252070534E-2</v>
      </c>
      <c r="R357" s="18">
        <f t="shared" si="403"/>
        <v>0.10104858185640588</v>
      </c>
      <c r="S357" s="18">
        <f t="shared" si="404"/>
        <v>4.6540301129831041E-2</v>
      </c>
      <c r="T357" s="18">
        <f t="shared" si="405"/>
        <v>5.4844043085513973E-2</v>
      </c>
      <c r="U357" s="18">
        <f t="shared" si="406"/>
        <v>9.6982796704771432E-2</v>
      </c>
      <c r="V357" s="18">
        <f t="shared" si="407"/>
        <v>8.423273101105697E-3</v>
      </c>
      <c r="W357" s="18">
        <f t="shared" si="408"/>
        <v>1.0338153308852871E-2</v>
      </c>
      <c r="X357" s="18">
        <f t="shared" si="409"/>
        <v>1.7545780400258493E-2</v>
      </c>
      <c r="Y357" s="18">
        <f t="shared" si="410"/>
        <v>1.4889236049076104E-2</v>
      </c>
      <c r="Z357" s="18">
        <f t="shared" si="411"/>
        <v>5.7166116424674208E-2</v>
      </c>
      <c r="AA357" s="18">
        <f t="shared" si="412"/>
        <v>5.4865983725470843E-2</v>
      </c>
      <c r="AB357" s="18">
        <f t="shared" si="413"/>
        <v>2.632919951917817E-2</v>
      </c>
      <c r="AC357" s="18">
        <f t="shared" si="414"/>
        <v>8.5754141050909955E-4</v>
      </c>
      <c r="AD357" s="18">
        <f t="shared" si="415"/>
        <v>2.4805469860032423E-3</v>
      </c>
      <c r="AE357" s="18">
        <f t="shared" si="416"/>
        <v>4.2099523375868104E-3</v>
      </c>
      <c r="AF357" s="18">
        <f t="shared" si="417"/>
        <v>3.572538392693338E-3</v>
      </c>
      <c r="AG357" s="18">
        <f t="shared" si="418"/>
        <v>2.0210886876031796E-3</v>
      </c>
      <c r="AH357" s="18">
        <f t="shared" si="419"/>
        <v>2.4255398792162035E-2</v>
      </c>
      <c r="AI357" s="18">
        <f t="shared" si="420"/>
        <v>2.3279459907672953E-2</v>
      </c>
      <c r="AJ357" s="18">
        <f t="shared" si="421"/>
        <v>1.1171394423085599E-2</v>
      </c>
      <c r="AK357" s="18">
        <f t="shared" si="422"/>
        <v>3.5739676049504261E-3</v>
      </c>
      <c r="AL357" s="18">
        <f t="shared" si="423"/>
        <v>5.5873939693407267E-5</v>
      </c>
      <c r="AM357" s="18">
        <f t="shared" si="424"/>
        <v>4.7614796692950376E-4</v>
      </c>
      <c r="AN357" s="18">
        <f t="shared" si="425"/>
        <v>8.0811218562801756E-4</v>
      </c>
      <c r="AO357" s="18">
        <f t="shared" si="426"/>
        <v>6.8575878709693045E-4</v>
      </c>
      <c r="AP357" s="18">
        <f t="shared" si="427"/>
        <v>3.8795365498680987E-4</v>
      </c>
      <c r="AQ357" s="18">
        <f t="shared" si="428"/>
        <v>1.6460748434749987E-4</v>
      </c>
      <c r="AR357" s="18">
        <f t="shared" si="429"/>
        <v>8.2331899714339386E-3</v>
      </c>
      <c r="AS357" s="18">
        <f t="shared" si="430"/>
        <v>7.9019197950349254E-3</v>
      </c>
      <c r="AT357" s="18">
        <f t="shared" si="431"/>
        <v>3.7919892935672065E-3</v>
      </c>
      <c r="AU357" s="18">
        <f t="shared" si="432"/>
        <v>1.2131383406821642E-3</v>
      </c>
      <c r="AV357" s="18">
        <f t="shared" si="433"/>
        <v>2.9108164337311661E-4</v>
      </c>
      <c r="AW357" s="18">
        <f t="shared" si="434"/>
        <v>2.5281392784683296E-6</v>
      </c>
      <c r="AX357" s="18">
        <f t="shared" si="435"/>
        <v>7.6164950610481768E-5</v>
      </c>
      <c r="AY357" s="18">
        <f t="shared" si="436"/>
        <v>1.2926617140255313E-4</v>
      </c>
      <c r="AZ357" s="18">
        <f t="shared" si="437"/>
        <v>1.0969443907690703E-4</v>
      </c>
      <c r="BA357" s="18">
        <f t="shared" si="438"/>
        <v>6.2057328863069717E-5</v>
      </c>
      <c r="BB357" s="18">
        <f t="shared" si="439"/>
        <v>2.6330724451668607E-5</v>
      </c>
      <c r="BC357" s="18">
        <f t="shared" si="440"/>
        <v>8.9376331576177264E-6</v>
      </c>
      <c r="BD357" s="18">
        <f t="shared" si="441"/>
        <v>2.3288772974680589E-3</v>
      </c>
      <c r="BE357" s="18">
        <f t="shared" si="442"/>
        <v>2.235172719312973E-3</v>
      </c>
      <c r="BF357" s="18">
        <f t="shared" si="443"/>
        <v>1.0726192166913573E-3</v>
      </c>
      <c r="BG357" s="18">
        <f t="shared" si="444"/>
        <v>3.4315378973463702E-4</v>
      </c>
      <c r="BH357" s="18">
        <f t="shared" si="445"/>
        <v>8.2336668206780048E-5</v>
      </c>
      <c r="BI357" s="18">
        <f t="shared" si="446"/>
        <v>1.5804754915598356E-5</v>
      </c>
      <c r="BJ357" s="19">
        <f t="shared" si="447"/>
        <v>0.21248982383963949</v>
      </c>
      <c r="BK357" s="19">
        <f t="shared" si="448"/>
        <v>0.24045457636526632</v>
      </c>
      <c r="BL357" s="19">
        <f t="shared" si="449"/>
        <v>0.48809378238016027</v>
      </c>
      <c r="BM357" s="19">
        <f t="shared" si="450"/>
        <v>0.49384948888694324</v>
      </c>
      <c r="BN357" s="19">
        <f t="shared" si="451"/>
        <v>0.504228072090673</v>
      </c>
    </row>
    <row r="358" spans="1:66" x14ac:dyDescent="0.25">
      <c r="A358" t="s">
        <v>154</v>
      </c>
      <c r="B358" t="s">
        <v>162</v>
      </c>
      <c r="C358" t="s">
        <v>174</v>
      </c>
      <c r="D358" s="16">
        <v>44349</v>
      </c>
      <c r="E358" s="15">
        <f>VLOOKUP(A358,home!$A$2:$E$405,3,FALSE)</f>
        <v>1.3470319634703201</v>
      </c>
      <c r="F358" s="15">
        <f>VLOOKUP(B358,home!$B$2:$E$405,3,FALSE)</f>
        <v>0.52</v>
      </c>
      <c r="G358" s="15">
        <f>VLOOKUP(C358,away!$B$2:$E$405,4,FALSE)</f>
        <v>0.88</v>
      </c>
      <c r="H358" s="15">
        <f>VLOOKUP(A358,away!$A$2:$E$405,3,FALSE)</f>
        <v>1.04566210045662</v>
      </c>
      <c r="I358" s="15">
        <f>VLOOKUP(C358,away!$B$2:$E$405,3,FALSE)</f>
        <v>0.94</v>
      </c>
      <c r="J358" s="15">
        <f>VLOOKUP(B358,home!$B$2:$E$405,4,FALSE)</f>
        <v>0.86</v>
      </c>
      <c r="K358" s="17">
        <f t="shared" si="452"/>
        <v>0.61640182648401842</v>
      </c>
      <c r="L358" s="17">
        <f t="shared" si="453"/>
        <v>0.84531324200913149</v>
      </c>
      <c r="M358" s="18">
        <f t="shared" si="398"/>
        <v>0.23183831497367147</v>
      </c>
      <c r="N358" s="18">
        <f t="shared" si="399"/>
        <v>0.14290556079874825</v>
      </c>
      <c r="O358" s="18">
        <f t="shared" si="400"/>
        <v>0.19597599765232843</v>
      </c>
      <c r="P358" s="18">
        <f t="shared" si="401"/>
        <v>0.12079996289992295</v>
      </c>
      <c r="Q358" s="18">
        <f t="shared" si="402"/>
        <v>4.4043624345535673E-2</v>
      </c>
      <c r="R358" s="18">
        <f t="shared" si="403"/>
        <v>8.2830552965731816E-2</v>
      </c>
      <c r="S358" s="18">
        <f t="shared" si="404"/>
        <v>1.5735784482258628E-2</v>
      </c>
      <c r="T358" s="18">
        <f t="shared" si="405"/>
        <v>3.7230658885357079E-2</v>
      </c>
      <c r="U358" s="18">
        <f t="shared" si="406"/>
        <v>5.1056904136758327E-2</v>
      </c>
      <c r="V358" s="18">
        <f t="shared" si="407"/>
        <v>9.1101909241930962E-4</v>
      </c>
      <c r="W358" s="18">
        <f t="shared" si="408"/>
        <v>9.0495234971880584E-3</v>
      </c>
      <c r="X358" s="18">
        <f t="shared" si="409"/>
        <v>7.6496820460458517E-3</v>
      </c>
      <c r="Y358" s="18">
        <f t="shared" si="410"/>
        <v>3.2331887653410316E-3</v>
      </c>
      <c r="Z358" s="18">
        <f t="shared" si="411"/>
        <v>2.3339254421623951E-2</v>
      </c>
      <c r="AA358" s="18">
        <f t="shared" si="412"/>
        <v>1.4386359054264207E-2</v>
      </c>
      <c r="AB358" s="18">
        <f t="shared" si="413"/>
        <v>4.4338889987516755E-3</v>
      </c>
      <c r="AC358" s="18">
        <f t="shared" si="414"/>
        <v>2.9668055671112835E-5</v>
      </c>
      <c r="AD358" s="18">
        <f t="shared" si="415"/>
        <v>1.3945357031191902E-3</v>
      </c>
      <c r="AE358" s="18">
        <f t="shared" si="416"/>
        <v>1.1788194963011664E-3</v>
      </c>
      <c r="AF358" s="18">
        <f t="shared" si="417"/>
        <v>4.9823586508095509E-4</v>
      </c>
      <c r="AG358" s="18">
        <f t="shared" si="418"/>
        <v>1.403884581322688E-4</v>
      </c>
      <c r="AH358" s="18">
        <f t="shared" si="419"/>
        <v>4.9322452053047238E-3</v>
      </c>
      <c r="AI358" s="18">
        <f t="shared" si="420"/>
        <v>3.0402449532168745E-3</v>
      </c>
      <c r="AJ358" s="18">
        <f t="shared" si="421"/>
        <v>9.3700627106084997E-4</v>
      </c>
      <c r="AK358" s="18">
        <f t="shared" si="422"/>
        <v>1.9252412563629576E-4</v>
      </c>
      <c r="AL358" s="18">
        <f t="shared" si="423"/>
        <v>6.1834473301624602E-7</v>
      </c>
      <c r="AM358" s="18">
        <f t="shared" si="424"/>
        <v>1.719188708999688E-4</v>
      </c>
      <c r="AN358" s="18">
        <f t="shared" si="425"/>
        <v>1.4532529812300197E-4</v>
      </c>
      <c r="AO358" s="18">
        <f t="shared" si="426"/>
        <v>6.1422699451149163E-5</v>
      </c>
      <c r="AP358" s="18">
        <f t="shared" si="427"/>
        <v>1.7307140402001137E-5</v>
      </c>
      <c r="AQ358" s="18">
        <f t="shared" si="428"/>
        <v>3.6574887407807E-6</v>
      </c>
      <c r="AR358" s="18">
        <f t="shared" si="429"/>
        <v>8.3385843697602637E-4</v>
      </c>
      <c r="AS358" s="18">
        <f t="shared" si="430"/>
        <v>5.139918635811314E-4</v>
      </c>
      <c r="AT358" s="18">
        <f t="shared" si="431"/>
        <v>1.5841276175466686E-4</v>
      </c>
      <c r="AU358" s="18">
        <f t="shared" si="432"/>
        <v>3.2548638561318115E-5</v>
      </c>
      <c r="AV358" s="18">
        <f t="shared" si="433"/>
        <v>5.0157600646911589E-6</v>
      </c>
      <c r="AW358" s="18">
        <f t="shared" si="434"/>
        <v>8.9497263086858145E-9</v>
      </c>
      <c r="AX358" s="18">
        <f t="shared" si="435"/>
        <v>1.7661851004968479E-5</v>
      </c>
      <c r="AY358" s="18">
        <f t="shared" si="436"/>
        <v>1.4929796532892142E-5</v>
      </c>
      <c r="AZ358" s="18">
        <f t="shared" si="437"/>
        <v>6.3101773548778725E-6</v>
      </c>
      <c r="BA358" s="18">
        <f t="shared" si="438"/>
        <v>1.7780254925014737E-6</v>
      </c>
      <c r="BB358" s="18">
        <f t="shared" si="439"/>
        <v>3.7574712336032576E-7</v>
      </c>
      <c r="BC358" s="18">
        <f t="shared" si="440"/>
        <v>6.352480380466442E-8</v>
      </c>
      <c r="BD358" s="18">
        <f t="shared" si="441"/>
        <v>1.1747859645614529E-4</v>
      </c>
      <c r="BE358" s="18">
        <f t="shared" si="442"/>
        <v>7.2414021428346891E-5</v>
      </c>
      <c r="BF358" s="18">
        <f t="shared" si="443"/>
        <v>2.231806753574293E-5</v>
      </c>
      <c r="BG358" s="18">
        <f t="shared" si="444"/>
        <v>4.5856325308752068E-6</v>
      </c>
      <c r="BH358" s="18">
        <f t="shared" si="445"/>
        <v>7.0664806690400239E-7</v>
      </c>
      <c r="BI358" s="18">
        <f t="shared" si="446"/>
        <v>8.7115831824205614E-8</v>
      </c>
      <c r="BJ358" s="19">
        <f t="shared" si="447"/>
        <v>0.24776496848077889</v>
      </c>
      <c r="BK358" s="19">
        <f t="shared" si="448"/>
        <v>0.36933029764520942</v>
      </c>
      <c r="BL358" s="19">
        <f t="shared" si="449"/>
        <v>0.35954714090584089</v>
      </c>
      <c r="BM358" s="19">
        <f t="shared" si="450"/>
        <v>0.18157272697070792</v>
      </c>
      <c r="BN358" s="19">
        <f t="shared" si="451"/>
        <v>0.81839401363593856</v>
      </c>
    </row>
    <row r="359" spans="1:66" x14ac:dyDescent="0.25">
      <c r="A359" t="s">
        <v>154</v>
      </c>
      <c r="B359" t="s">
        <v>157</v>
      </c>
      <c r="C359" t="s">
        <v>155</v>
      </c>
      <c r="D359" s="16">
        <v>44349</v>
      </c>
      <c r="E359" s="15">
        <f>VLOOKUP(A359,home!$A$2:$E$405,3,FALSE)</f>
        <v>1.3470319634703201</v>
      </c>
      <c r="F359" s="15">
        <f>VLOOKUP(B359,home!$B$2:$E$405,3,FALSE)</f>
        <v>1.35</v>
      </c>
      <c r="G359" s="15">
        <f>VLOOKUP(C359,away!$B$2:$E$405,4,FALSE)</f>
        <v>0.74</v>
      </c>
      <c r="H359" s="15">
        <f>VLOOKUP(A359,away!$A$2:$E$405,3,FALSE)</f>
        <v>1.04566210045662</v>
      </c>
      <c r="I359" s="15">
        <f>VLOOKUP(C359,away!$B$2:$E$405,3,FALSE)</f>
        <v>1.41</v>
      </c>
      <c r="J359" s="15">
        <f>VLOOKUP(B359,home!$B$2:$E$405,4,FALSE)</f>
        <v>0.61</v>
      </c>
      <c r="K359" s="17">
        <f t="shared" si="452"/>
        <v>1.3456849315068498</v>
      </c>
      <c r="L359" s="17">
        <f t="shared" si="453"/>
        <v>0.89937397260273877</v>
      </c>
      <c r="M359" s="18">
        <f t="shared" si="398"/>
        <v>0.10592130098986324</v>
      </c>
      <c r="N359" s="18">
        <f t="shared" si="399"/>
        <v>0.14253669866766053</v>
      </c>
      <c r="O359" s="18">
        <f t="shared" si="400"/>
        <v>9.52628612545037E-2</v>
      </c>
      <c r="P359" s="18">
        <f t="shared" si="401"/>
        <v>0.12819379692241337</v>
      </c>
      <c r="Q359" s="18">
        <f t="shared" si="402"/>
        <v>9.5904743791901642E-2</v>
      </c>
      <c r="R359" s="18">
        <f t="shared" si="403"/>
        <v>4.2838468983983254E-2</v>
      </c>
      <c r="S359" s="18">
        <f t="shared" si="404"/>
        <v>3.8787404931321774E-2</v>
      </c>
      <c r="T359" s="18">
        <f t="shared" si="405"/>
        <v>8.6254230415570426E-2</v>
      </c>
      <c r="U359" s="18">
        <f t="shared" si="406"/>
        <v>5.764708220056982E-2</v>
      </c>
      <c r="V359" s="18">
        <f t="shared" si="407"/>
        <v>5.2159319801543882E-3</v>
      </c>
      <c r="W359" s="18">
        <f t="shared" si="408"/>
        <v>4.3019189526929034E-2</v>
      </c>
      <c r="X359" s="18">
        <f t="shared" si="409"/>
        <v>3.8690339382984301E-2</v>
      </c>
      <c r="Y359" s="18">
        <f t="shared" si="410"/>
        <v>1.7398542116111391E-2</v>
      </c>
      <c r="Z359" s="18">
        <f t="shared" si="411"/>
        <v>1.2842601343448078E-2</v>
      </c>
      <c r="AA359" s="18">
        <f t="shared" si="412"/>
        <v>1.7282095109227704E-2</v>
      </c>
      <c r="AB359" s="18">
        <f t="shared" si="413"/>
        <v>1.1628127486677974E-2</v>
      </c>
      <c r="AC359" s="18">
        <f t="shared" si="414"/>
        <v>3.9454417972135714E-4</v>
      </c>
      <c r="AD359" s="18">
        <f t="shared" si="415"/>
        <v>1.4472568778006423E-2</v>
      </c>
      <c r="AE359" s="18">
        <f t="shared" si="416"/>
        <v>1.3016251675642E-2</v>
      </c>
      <c r="AF359" s="18">
        <f t="shared" si="417"/>
        <v>5.8532389889596002E-3</v>
      </c>
      <c r="AG359" s="18">
        <f t="shared" si="418"/>
        <v>1.7547502673646114E-3</v>
      </c>
      <c r="AH359" s="18">
        <f t="shared" si="419"/>
        <v>2.8875753472025418E-3</v>
      </c>
      <c r="AI359" s="18">
        <f t="shared" si="420"/>
        <v>3.8857666333211209E-3</v>
      </c>
      <c r="AJ359" s="18">
        <f t="shared" si="421"/>
        <v>2.6145088029061675E-3</v>
      </c>
      <c r="AK359" s="18">
        <f t="shared" si="422"/>
        <v>1.1727683664542804E-3</v>
      </c>
      <c r="AL359" s="18">
        <f t="shared" si="423"/>
        <v>1.9100262545664981E-5</v>
      </c>
      <c r="AM359" s="18">
        <f t="shared" si="424"/>
        <v>3.8951035449519464E-3</v>
      </c>
      <c r="AN359" s="18">
        <f t="shared" si="425"/>
        <v>3.5031547489224424E-3</v>
      </c>
      <c r="AO359" s="18">
        <f t="shared" si="426"/>
        <v>1.5753231015902633E-3</v>
      </c>
      <c r="AP359" s="18">
        <f t="shared" si="427"/>
        <v>4.7226819867003433E-4</v>
      </c>
      <c r="AQ359" s="18">
        <f t="shared" si="428"/>
        <v>1.0618643149295206E-4</v>
      </c>
      <c r="AR359" s="18">
        <f t="shared" si="429"/>
        <v>5.1940202224065677E-4</v>
      </c>
      <c r="AS359" s="18">
        <f t="shared" si="430"/>
        <v>6.9895147472343749E-4</v>
      </c>
      <c r="AT359" s="18">
        <f t="shared" si="431"/>
        <v>4.7028423369491033E-4</v>
      </c>
      <c r="AU359" s="18">
        <f t="shared" si="432"/>
        <v>2.1095146893616222E-4</v>
      </c>
      <c r="AV359" s="18">
        <f t="shared" si="433"/>
        <v>7.0968553256657205E-5</v>
      </c>
      <c r="AW359" s="18">
        <f t="shared" si="434"/>
        <v>6.4212642233786565E-7</v>
      </c>
      <c r="AX359" s="18">
        <f t="shared" si="435"/>
        <v>8.7359702451679077E-4</v>
      </c>
      <c r="AY359" s="18">
        <f t="shared" si="436"/>
        <v>7.8569042639359829E-4</v>
      </c>
      <c r="AZ359" s="18">
        <f t="shared" si="437"/>
        <v>3.533147600107751E-4</v>
      </c>
      <c r="BA359" s="18">
        <f t="shared" si="438"/>
        <v>1.0592069976335802E-4</v>
      </c>
      <c r="BB359" s="18">
        <f t="shared" si="439"/>
        <v>2.3815580131758321E-5</v>
      </c>
      <c r="BC359" s="18">
        <f t="shared" si="440"/>
        <v>4.2838225825876684E-6</v>
      </c>
      <c r="BD359" s="18">
        <f t="shared" si="441"/>
        <v>7.7856110020079223E-5</v>
      </c>
      <c r="BE359" s="18">
        <f t="shared" si="442"/>
        <v>1.0476979407976008E-4</v>
      </c>
      <c r="BF359" s="18">
        <f t="shared" si="443"/>
        <v>7.0493566585104359E-5</v>
      </c>
      <c r="BG359" s="18">
        <f t="shared" si="444"/>
        <v>3.1620710107249897E-5</v>
      </c>
      <c r="BH359" s="18">
        <f t="shared" si="445"/>
        <v>1.0637878278718133E-5</v>
      </c>
      <c r="BI359" s="18">
        <f t="shared" si="446"/>
        <v>2.8630465005750012E-6</v>
      </c>
      <c r="BJ359" s="19">
        <f t="shared" si="447"/>
        <v>0.47059921195015642</v>
      </c>
      <c r="BK359" s="19">
        <f t="shared" si="448"/>
        <v>0.2793177696924134</v>
      </c>
      <c r="BL359" s="19">
        <f t="shared" si="449"/>
        <v>0.23748805304326989</v>
      </c>
      <c r="BM359" s="19">
        <f t="shared" si="450"/>
        <v>0.38880471711899073</v>
      </c>
      <c r="BN359" s="19">
        <f t="shared" si="451"/>
        <v>0.61065787061032573</v>
      </c>
    </row>
    <row r="360" spans="1:66" x14ac:dyDescent="0.25">
      <c r="A360" t="s">
        <v>175</v>
      </c>
      <c r="B360" t="s">
        <v>281</v>
      </c>
      <c r="C360" t="s">
        <v>178</v>
      </c>
      <c r="D360" s="16">
        <v>44349</v>
      </c>
      <c r="E360" s="15">
        <f>VLOOKUP(A360,home!$A$2:$E$405,3,FALSE)</f>
        <v>1.1739130434782601</v>
      </c>
      <c r="F360" s="15">
        <f>VLOOKUP(B360,home!$B$2:$E$405,3,FALSE)</f>
        <v>0.6</v>
      </c>
      <c r="G360" s="15">
        <f>VLOOKUP(C360,away!$B$2:$E$405,4,FALSE)</f>
        <v>1.62</v>
      </c>
      <c r="H360" s="15">
        <f>VLOOKUP(A360,away!$A$2:$E$405,3,FALSE)</f>
        <v>1.0797101449275399</v>
      </c>
      <c r="I360" s="15">
        <f>VLOOKUP(C360,away!$B$2:$E$405,3,FALSE)</f>
        <v>0.51</v>
      </c>
      <c r="J360" s="15">
        <f>VLOOKUP(B360,home!$B$2:$E$405,4,FALSE)</f>
        <v>1.57</v>
      </c>
      <c r="K360" s="17">
        <f t="shared" si="452"/>
        <v>1.1410434782608687</v>
      </c>
      <c r="L360" s="17">
        <f t="shared" si="453"/>
        <v>0.8645239130434812</v>
      </c>
      <c r="M360" s="18">
        <f t="shared" si="398"/>
        <v>0.13458391228637731</v>
      </c>
      <c r="N360" s="18">
        <f t="shared" si="399"/>
        <v>0.15356609539320359</v>
      </c>
      <c r="O360" s="18">
        <f t="shared" si="400"/>
        <v>0.11635101048251954</v>
      </c>
      <c r="P360" s="18">
        <f t="shared" si="401"/>
        <v>0.13276156170014089</v>
      </c>
      <c r="Q360" s="18">
        <f t="shared" si="402"/>
        <v>8.7612795815200734E-2</v>
      </c>
      <c r="R360" s="18">
        <f t="shared" si="403"/>
        <v>5.0294115434455451E-2</v>
      </c>
      <c r="S360" s="18">
        <f t="shared" si="404"/>
        <v>3.2740971720964761E-2</v>
      </c>
      <c r="T360" s="18">
        <f t="shared" si="405"/>
        <v>7.5743357070836861E-2</v>
      </c>
      <c r="U360" s="18">
        <f t="shared" si="406"/>
        <v>5.7387772411384673E-2</v>
      </c>
      <c r="V360" s="18">
        <f t="shared" si="407"/>
        <v>3.5886264920035925E-3</v>
      </c>
      <c r="W360" s="18">
        <f t="shared" si="408"/>
        <v>3.3323336425711982E-2</v>
      </c>
      <c r="X360" s="18">
        <f t="shared" si="409"/>
        <v>2.8808821202420894E-2</v>
      </c>
      <c r="Y360" s="18">
        <f t="shared" si="410"/>
        <v>1.245295741804346E-2</v>
      </c>
      <c r="Z360" s="18">
        <f t="shared" si="411"/>
        <v>1.4493488492818656E-2</v>
      </c>
      <c r="AA360" s="18">
        <f t="shared" si="412"/>
        <v>1.653770052197967E-2</v>
      </c>
      <c r="AB360" s="18">
        <f t="shared" si="413"/>
        <v>9.4351176630181385E-3</v>
      </c>
      <c r="AC360" s="18">
        <f t="shared" si="414"/>
        <v>2.2125213990245978E-4</v>
      </c>
      <c r="AD360" s="18">
        <f t="shared" si="415"/>
        <v>9.5058439256128693E-3</v>
      </c>
      <c r="AE360" s="18">
        <f t="shared" si="416"/>
        <v>8.2180293873514443E-3</v>
      </c>
      <c r="AF360" s="18">
        <f t="shared" si="417"/>
        <v>3.5523414617296962E-3</v>
      </c>
      <c r="AG360" s="18">
        <f t="shared" si="418"/>
        <v>1.0236947136537189E-3</v>
      </c>
      <c r="AH360" s="18">
        <f t="shared" si="419"/>
        <v>3.132491846365563E-3</v>
      </c>
      <c r="AI360" s="18">
        <f t="shared" si="420"/>
        <v>3.574309392000772E-3</v>
      </c>
      <c r="AJ360" s="18">
        <f t="shared" si="421"/>
        <v>2.0392212105145267E-3</v>
      </c>
      <c r="AK360" s="18">
        <f t="shared" si="422"/>
        <v>7.7561335432961174E-4</v>
      </c>
      <c r="AL360" s="18">
        <f t="shared" si="423"/>
        <v>8.7302498861661817E-6</v>
      </c>
      <c r="AM360" s="18">
        <f t="shared" si="424"/>
        <v>2.1693162433372515E-3</v>
      </c>
      <c r="AN360" s="18">
        <f t="shared" si="425"/>
        <v>1.8754257673187053E-3</v>
      </c>
      <c r="AO360" s="18">
        <f t="shared" si="426"/>
        <v>8.106752114924702E-4</v>
      </c>
      <c r="AP360" s="18">
        <f t="shared" si="427"/>
        <v>2.3361603534894067E-4</v>
      </c>
      <c r="AQ360" s="18">
        <f t="shared" si="428"/>
        <v>5.0491662257392604E-5</v>
      </c>
      <c r="AR360" s="18">
        <f t="shared" si="429"/>
        <v>5.4162282171935116E-4</v>
      </c>
      <c r="AS360" s="18">
        <f t="shared" si="430"/>
        <v>6.1801518840011471E-4</v>
      </c>
      <c r="AT360" s="18">
        <f t="shared" si="431"/>
        <v>3.5259110009505667E-4</v>
      </c>
      <c r="AU360" s="18">
        <f t="shared" si="432"/>
        <v>1.3410725841876323E-4</v>
      </c>
      <c r="AV360" s="18">
        <f t="shared" si="433"/>
        <v>3.8255553151543659E-5</v>
      </c>
      <c r="AW360" s="18">
        <f t="shared" si="434"/>
        <v>2.3922324519194292E-7</v>
      </c>
      <c r="AX360" s="18">
        <f t="shared" si="435"/>
        <v>4.1254735862422302E-4</v>
      </c>
      <c r="AY360" s="18">
        <f t="shared" si="436"/>
        <v>3.5665705679356564E-4</v>
      </c>
      <c r="AZ360" s="18">
        <f t="shared" si="437"/>
        <v>1.5416927717687223E-4</v>
      </c>
      <c r="BA360" s="18">
        <f t="shared" si="438"/>
        <v>4.4427675592011547E-5</v>
      </c>
      <c r="BB360" s="18">
        <f t="shared" si="439"/>
        <v>9.602196987558046E-6</v>
      </c>
      <c r="BC360" s="18">
        <f t="shared" si="440"/>
        <v>1.660265782699602E-6</v>
      </c>
      <c r="BD360" s="18">
        <f t="shared" si="441"/>
        <v>7.8040980204410862E-5</v>
      </c>
      <c r="BE360" s="18">
        <f t="shared" si="442"/>
        <v>8.904815149932855E-5</v>
      </c>
      <c r="BF360" s="18">
        <f t="shared" si="443"/>
        <v>5.0803906259747342E-5</v>
      </c>
      <c r="BG360" s="18">
        <f t="shared" si="444"/>
        <v>1.9323155302620412E-5</v>
      </c>
      <c r="BH360" s="18">
        <f t="shared" si="445"/>
        <v>5.5121400843692321E-6</v>
      </c>
      <c r="BI360" s="18">
        <f t="shared" si="446"/>
        <v>1.2579182989059652E-6</v>
      </c>
      <c r="BJ360" s="19">
        <f t="shared" si="447"/>
        <v>0.41992586156447692</v>
      </c>
      <c r="BK360" s="19">
        <f t="shared" si="448"/>
        <v>0.30426171164606874</v>
      </c>
      <c r="BL360" s="19">
        <f t="shared" si="449"/>
        <v>0.26145593049000226</v>
      </c>
      <c r="BM360" s="19">
        <f t="shared" si="450"/>
        <v>0.32461108324792065</v>
      </c>
      <c r="BN360" s="19">
        <f t="shared" si="451"/>
        <v>0.67516949111189761</v>
      </c>
    </row>
    <row r="361" spans="1:66" x14ac:dyDescent="0.25">
      <c r="A361" t="s">
        <v>175</v>
      </c>
      <c r="B361" t="s">
        <v>285</v>
      </c>
      <c r="C361" t="s">
        <v>283</v>
      </c>
      <c r="D361" s="16">
        <v>44349</v>
      </c>
      <c r="E361" s="15">
        <f>VLOOKUP(A361,home!$A$2:$E$405,3,FALSE)</f>
        <v>1.1739130434782601</v>
      </c>
      <c r="F361" s="15">
        <f>VLOOKUP(B361,home!$B$2:$E$405,3,FALSE)</f>
        <v>1.02</v>
      </c>
      <c r="G361" s="15">
        <f>VLOOKUP(C361,away!$B$2:$E$405,4,FALSE)</f>
        <v>0.68</v>
      </c>
      <c r="H361" s="15">
        <f>VLOOKUP(A361,away!$A$2:$E$405,3,FALSE)</f>
        <v>1.0797101449275399</v>
      </c>
      <c r="I361" s="15">
        <f>VLOOKUP(C361,away!$B$2:$E$405,3,FALSE)</f>
        <v>1.02</v>
      </c>
      <c r="J361" s="15">
        <f>VLOOKUP(B361,home!$B$2:$E$405,4,FALSE)</f>
        <v>1.1100000000000001</v>
      </c>
      <c r="K361" s="17">
        <f t="shared" si="452"/>
        <v>0.81422608695652121</v>
      </c>
      <c r="L361" s="17">
        <f t="shared" si="453"/>
        <v>1.2224478260869607</v>
      </c>
      <c r="M361" s="18">
        <f t="shared" si="398"/>
        <v>0.130461917720089</v>
      </c>
      <c r="N361" s="18">
        <f t="shared" si="399"/>
        <v>0.10622549676207169</v>
      </c>
      <c r="O361" s="18">
        <f t="shared" si="400"/>
        <v>0.15948288770405869</v>
      </c>
      <c r="P361" s="18">
        <f t="shared" si="401"/>
        <v>0.12985512759180198</v>
      </c>
      <c r="Q361" s="18">
        <f t="shared" si="402"/>
        <v>4.3245785281797129E-2</v>
      </c>
      <c r="R361" s="18">
        <f t="shared" si="403"/>
        <v>9.7479754685948758E-2</v>
      </c>
      <c r="S361" s="18">
        <f t="shared" si="404"/>
        <v>3.2312789924761817E-2</v>
      </c>
      <c r="T361" s="18">
        <f t="shared" si="405"/>
        <v>5.2865716205156371E-2</v>
      </c>
      <c r="U361" s="18">
        <f t="shared" si="406"/>
        <v>7.937055921542166E-2</v>
      </c>
      <c r="V361" s="18">
        <f t="shared" si="407"/>
        <v>3.5736111365375837E-3</v>
      </c>
      <c r="W361" s="18">
        <f t="shared" si="408"/>
        <v>1.1737282175786531E-2</v>
      </c>
      <c r="X361" s="18">
        <f t="shared" si="409"/>
        <v>1.4348215079959474E-2</v>
      </c>
      <c r="Y361" s="18">
        <f t="shared" si="410"/>
        <v>8.7699721663623068E-3</v>
      </c>
      <c r="Z361" s="18">
        <f t="shared" si="411"/>
        <v>3.9721304734442749E-2</v>
      </c>
      <c r="AA361" s="18">
        <f t="shared" si="412"/>
        <v>3.2342122522732851E-2</v>
      </c>
      <c r="AB361" s="18">
        <f t="shared" si="413"/>
        <v>1.3166899932776574E-2</v>
      </c>
      <c r="AC361" s="18">
        <f t="shared" si="414"/>
        <v>2.2231187183211851E-4</v>
      </c>
      <c r="AD361" s="18">
        <f t="shared" si="415"/>
        <v>2.3892003343737971E-3</v>
      </c>
      <c r="AE361" s="18">
        <f t="shared" si="416"/>
        <v>2.9206727548414875E-3</v>
      </c>
      <c r="AF361" s="18">
        <f t="shared" si="417"/>
        <v>1.7851850299336963E-3</v>
      </c>
      <c r="AG361" s="18">
        <f t="shared" si="418"/>
        <v>7.2743185300181074E-4</v>
      </c>
      <c r="AH361" s="18">
        <f t="shared" si="419"/>
        <v>1.2139305655489322E-2</v>
      </c>
      <c r="AI361" s="18">
        <f t="shared" si="420"/>
        <v>9.8841393422382379E-3</v>
      </c>
      <c r="AJ361" s="18">
        <f t="shared" si="421"/>
        <v>4.0239620497818226E-3</v>
      </c>
      <c r="AK361" s="18">
        <f t="shared" si="422"/>
        <v>1.0921382912851317E-3</v>
      </c>
      <c r="AL361" s="18">
        <f t="shared" si="423"/>
        <v>8.8511151718220733E-6</v>
      </c>
      <c r="AM361" s="18">
        <f t="shared" si="424"/>
        <v>3.8906984784247794E-4</v>
      </c>
      <c r="AN361" s="18">
        <f t="shared" si="425"/>
        <v>4.7561758969102161E-4</v>
      </c>
      <c r="AO361" s="18">
        <f t="shared" si="426"/>
        <v>2.9070884428325484E-4</v>
      </c>
      <c r="AP361" s="18">
        <f t="shared" si="427"/>
        <v>1.1845879823943917E-4</v>
      </c>
      <c r="AQ361" s="18">
        <f t="shared" si="428"/>
        <v>3.6202425097169119E-5</v>
      </c>
      <c r="AR361" s="18">
        <f t="shared" si="429"/>
        <v>2.9679335617516108E-3</v>
      </c>
      <c r="AS361" s="18">
        <f t="shared" si="430"/>
        <v>2.4165689303319447E-3</v>
      </c>
      <c r="AT361" s="18">
        <f t="shared" si="431"/>
        <v>9.8381673200244281E-4</v>
      </c>
      <c r="AU361" s="18">
        <f t="shared" si="432"/>
        <v>2.670164159935672E-4</v>
      </c>
      <c r="AV361" s="18">
        <f t="shared" si="433"/>
        <v>5.4352932886899204E-5</v>
      </c>
      <c r="AW361" s="18">
        <f t="shared" si="434"/>
        <v>2.4472077327932302E-7</v>
      </c>
      <c r="AX361" s="18">
        <f t="shared" si="435"/>
        <v>5.2798469960258296E-5</v>
      </c>
      <c r="AY361" s="18">
        <f t="shared" si="436"/>
        <v>6.4543374823635436E-5</v>
      </c>
      <c r="AZ361" s="18">
        <f t="shared" si="437"/>
        <v>3.9450454120734523E-5</v>
      </c>
      <c r="BA361" s="18">
        <f t="shared" si="438"/>
        <v>1.6075373959345093E-5</v>
      </c>
      <c r="BB361" s="18">
        <f t="shared" si="439"/>
        <v>4.9128264875340922E-6</v>
      </c>
      <c r="BC361" s="18">
        <f t="shared" si="440"/>
        <v>1.2011348119256969E-6</v>
      </c>
      <c r="BD361" s="18">
        <f t="shared" si="441"/>
        <v>6.0469065508896426E-4</v>
      </c>
      <c r="BE361" s="18">
        <f t="shared" si="442"/>
        <v>4.9235490591226282E-4</v>
      </c>
      <c r="BF361" s="18">
        <f t="shared" si="443"/>
        <v>2.0044410421739397E-4</v>
      </c>
      <c r="BG361" s="18">
        <f t="shared" si="444"/>
        <v>5.4402272876811274E-5</v>
      </c>
      <c r="BH361" s="18">
        <f t="shared" si="445"/>
        <v>1.107393744150673E-5</v>
      </c>
      <c r="BI361" s="18">
        <f t="shared" si="446"/>
        <v>1.8033377500398676E-6</v>
      </c>
      <c r="BJ361" s="19">
        <f t="shared" si="447"/>
        <v>0.24650399678260107</v>
      </c>
      <c r="BK361" s="19">
        <f t="shared" si="448"/>
        <v>0.29649915273501803</v>
      </c>
      <c r="BL361" s="19">
        <f t="shared" si="449"/>
        <v>0.41703622718598643</v>
      </c>
      <c r="BM361" s="19">
        <f t="shared" si="450"/>
        <v>0.33294541303823066</v>
      </c>
      <c r="BN361" s="19">
        <f t="shared" si="451"/>
        <v>0.6667509697457672</v>
      </c>
    </row>
    <row r="362" spans="1:66" x14ac:dyDescent="0.25">
      <c r="A362" t="s">
        <v>24</v>
      </c>
      <c r="B362" t="s">
        <v>292</v>
      </c>
      <c r="C362" t="s">
        <v>182</v>
      </c>
      <c r="D362" s="16">
        <v>44349</v>
      </c>
      <c r="E362" s="15">
        <f>VLOOKUP(A362,home!$A$2:$E$405,3,FALSE)</f>
        <v>1.6</v>
      </c>
      <c r="F362" s="15">
        <f>VLOOKUP(B362,home!$B$2:$E$405,3,FALSE)</f>
        <v>1.44</v>
      </c>
      <c r="G362" s="15">
        <f>VLOOKUP(C362,away!$B$2:$E$405,4,FALSE)</f>
        <v>1.19</v>
      </c>
      <c r="H362" s="15">
        <f>VLOOKUP(A362,away!$A$2:$E$405,3,FALSE)</f>
        <v>1.46</v>
      </c>
      <c r="I362" s="15">
        <f>VLOOKUP(C362,away!$B$2:$E$405,3,FALSE)</f>
        <v>0.94</v>
      </c>
      <c r="J362" s="15">
        <f>VLOOKUP(B362,home!$B$2:$E$405,4,FALSE)</f>
        <v>0.89</v>
      </c>
      <c r="K362" s="17">
        <f t="shared" si="452"/>
        <v>2.7417599999999998</v>
      </c>
      <c r="L362" s="17">
        <f t="shared" si="453"/>
        <v>1.221436</v>
      </c>
      <c r="M362" s="18">
        <f t="shared" si="398"/>
        <v>1.9002285833988188E-2</v>
      </c>
      <c r="N362" s="18">
        <f t="shared" si="399"/>
        <v>5.2099707208195442E-2</v>
      </c>
      <c r="O362" s="18">
        <f t="shared" si="400"/>
        <v>2.3210075999923193E-2</v>
      </c>
      <c r="P362" s="18">
        <f t="shared" si="401"/>
        <v>6.3636457973549401E-2</v>
      </c>
      <c r="Q362" s="18">
        <f t="shared" si="402"/>
        <v>7.1422446617570981E-2</v>
      </c>
      <c r="R362" s="18">
        <f t="shared" si="403"/>
        <v>1.4174811194521096E-2</v>
      </c>
      <c r="S362" s="18">
        <f t="shared" si="404"/>
        <v>5.3277784825445332E-2</v>
      </c>
      <c r="T362" s="18">
        <f t="shared" si="405"/>
        <v>8.723794750677942E-2</v>
      </c>
      <c r="U362" s="18">
        <f t="shared" si="406"/>
        <v>3.8863930340690155E-2</v>
      </c>
      <c r="V362" s="18">
        <f t="shared" si="407"/>
        <v>1.9824571192167083E-2</v>
      </c>
      <c r="W362" s="18">
        <f t="shared" si="408"/>
        <v>6.527440241273047E-2</v>
      </c>
      <c r="X362" s="18">
        <f t="shared" si="409"/>
        <v>7.972850498539584E-2</v>
      </c>
      <c r="Y362" s="18">
        <f t="shared" si="410"/>
        <v>4.8691633107670995E-2</v>
      </c>
      <c r="Z362" s="18">
        <f t="shared" si="411"/>
        <v>5.7712082287303583E-3</v>
      </c>
      <c r="AA362" s="18">
        <f t="shared" si="412"/>
        <v>1.5823267873203744E-2</v>
      </c>
      <c r="AB362" s="18">
        <f t="shared" si="413"/>
        <v>2.1691801462017553E-2</v>
      </c>
      <c r="AC362" s="18">
        <f t="shared" si="414"/>
        <v>4.1493872846914822E-3</v>
      </c>
      <c r="AD362" s="18">
        <f t="shared" si="415"/>
        <v>4.4741686389781966E-2</v>
      </c>
      <c r="AE362" s="18">
        <f t="shared" si="416"/>
        <v>5.4649106457189719E-2</v>
      </c>
      <c r="AF362" s="18">
        <f t="shared" si="417"/>
        <v>3.3375192997322001E-2</v>
      </c>
      <c r="AG362" s="18">
        <f t="shared" si="418"/>
        <v>1.3588554077959003E-2</v>
      </c>
      <c r="AH362" s="18">
        <f t="shared" si="419"/>
        <v>1.7622903735168729E-3</v>
      </c>
      <c r="AI362" s="18">
        <f t="shared" si="420"/>
        <v>4.8317772544936213E-3</v>
      </c>
      <c r="AJ362" s="18">
        <f t="shared" si="421"/>
        <v>6.6237868026402169E-3</v>
      </c>
      <c r="AK362" s="18">
        <f t="shared" si="422"/>
        <v>6.0536112346689461E-3</v>
      </c>
      <c r="AL362" s="18">
        <f t="shared" si="423"/>
        <v>5.5583272847302618E-4</v>
      </c>
      <c r="AM362" s="18">
        <f t="shared" si="424"/>
        <v>2.4534193215209717E-2</v>
      </c>
      <c r="AN362" s="18">
        <f t="shared" si="425"/>
        <v>2.996694682401289E-2</v>
      </c>
      <c r="AO362" s="18">
        <f t="shared" si="426"/>
        <v>1.830135383046751E-2</v>
      </c>
      <c r="AP362" s="18">
        <f t="shared" si="427"/>
        <v>7.4513108057569733E-3</v>
      </c>
      <c r="AQ362" s="18">
        <f t="shared" si="428"/>
        <v>2.2753248163351432E-3</v>
      </c>
      <c r="AR362" s="18">
        <f t="shared" si="429"/>
        <v>4.3050498093339095E-4</v>
      </c>
      <c r="AS362" s="18">
        <f t="shared" si="430"/>
        <v>1.1803413365239338E-3</v>
      </c>
      <c r="AT362" s="18">
        <f t="shared" si="431"/>
        <v>1.6181063314139306E-3</v>
      </c>
      <c r="AU362" s="18">
        <f t="shared" si="432"/>
        <v>1.4788197384058195E-3</v>
      </c>
      <c r="AV362" s="18">
        <f t="shared" si="433"/>
        <v>1.0136422014928848E-3</v>
      </c>
      <c r="AW362" s="18">
        <f t="shared" si="434"/>
        <v>5.1706098201399211E-5</v>
      </c>
      <c r="AX362" s="18">
        <f t="shared" si="435"/>
        <v>1.1211144931622225E-2</v>
      </c>
      <c r="AY362" s="18">
        <f t="shared" si="436"/>
        <v>1.369369602070092E-2</v>
      </c>
      <c r="AZ362" s="18">
        <f t="shared" si="437"/>
        <v>8.362986646370427E-3</v>
      </c>
      <c r="BA362" s="18">
        <f t="shared" si="438"/>
        <v>3.4049509857987043E-3</v>
      </c>
      <c r="BB362" s="18">
        <f t="shared" si="439"/>
        <v>1.0397324280725063E-3</v>
      </c>
      <c r="BC362" s="18">
        <f t="shared" si="440"/>
        <v>2.5399332360303385E-4</v>
      </c>
      <c r="BD362" s="18">
        <f t="shared" si="441"/>
        <v>8.7639046981892883E-5</v>
      </c>
      <c r="BE362" s="18">
        <f t="shared" si="442"/>
        <v>2.4028523345307457E-4</v>
      </c>
      <c r="BF362" s="18">
        <f t="shared" si="443"/>
        <v>3.2940222083615092E-4</v>
      </c>
      <c r="BG362" s="18">
        <f t="shared" si="444"/>
        <v>3.0104727766657504E-4</v>
      </c>
      <c r="BH362" s="18">
        <f t="shared" si="445"/>
        <v>2.0634984600377719E-4</v>
      </c>
      <c r="BI362" s="18">
        <f t="shared" si="446"/>
        <v>1.131523507558632E-4</v>
      </c>
      <c r="BJ362" s="19">
        <f t="shared" si="447"/>
        <v>0.67130481558854593</v>
      </c>
      <c r="BK362" s="19">
        <f t="shared" si="448"/>
        <v>0.17414001585901542</v>
      </c>
      <c r="BL362" s="19">
        <f t="shared" si="449"/>
        <v>0.14003464310014271</v>
      </c>
      <c r="BM362" s="19">
        <f t="shared" si="450"/>
        <v>0.73406290802618646</v>
      </c>
      <c r="BN362" s="19">
        <f t="shared" si="451"/>
        <v>0.24354578482774833</v>
      </c>
    </row>
    <row r="363" spans="1:66" x14ac:dyDescent="0.25">
      <c r="A363" t="s">
        <v>24</v>
      </c>
      <c r="B363" t="s">
        <v>290</v>
      </c>
      <c r="C363" t="s">
        <v>183</v>
      </c>
      <c r="D363" s="16">
        <v>44349</v>
      </c>
      <c r="E363" s="15">
        <f>VLOOKUP(A363,home!$A$2:$E$405,3,FALSE)</f>
        <v>1.6</v>
      </c>
      <c r="F363" s="15">
        <f>VLOOKUP(B363,home!$B$2:$E$405,3,FALSE)</f>
        <v>0.9</v>
      </c>
      <c r="G363" s="15">
        <f>VLOOKUP(C363,away!$B$2:$E$405,4,FALSE)</f>
        <v>1.1200000000000001</v>
      </c>
      <c r="H363" s="15">
        <f>VLOOKUP(A363,away!$A$2:$E$405,3,FALSE)</f>
        <v>1.46</v>
      </c>
      <c r="I363" s="15">
        <f>VLOOKUP(C363,away!$B$2:$E$405,3,FALSE)</f>
        <v>1</v>
      </c>
      <c r="J363" s="15">
        <f>VLOOKUP(B363,home!$B$2:$E$405,4,FALSE)</f>
        <v>0.91</v>
      </c>
      <c r="K363" s="17">
        <f t="shared" si="452"/>
        <v>1.6128000000000002</v>
      </c>
      <c r="L363" s="17">
        <f t="shared" si="453"/>
        <v>1.3286</v>
      </c>
      <c r="M363" s="18">
        <f t="shared" si="398"/>
        <v>5.2791768502362016E-2</v>
      </c>
      <c r="N363" s="18">
        <f t="shared" si="399"/>
        <v>8.5142564240609481E-2</v>
      </c>
      <c r="O363" s="18">
        <f t="shared" si="400"/>
        <v>7.0139143632238193E-2</v>
      </c>
      <c r="P363" s="18">
        <f t="shared" si="401"/>
        <v>0.11312041085007379</v>
      </c>
      <c r="Q363" s="18">
        <f t="shared" si="402"/>
        <v>6.8658963803627501E-2</v>
      </c>
      <c r="R363" s="18">
        <f t="shared" si="403"/>
        <v>4.6593433114895839E-2</v>
      </c>
      <c r="S363" s="18">
        <f t="shared" si="404"/>
        <v>6.0597644831300541E-2</v>
      </c>
      <c r="T363" s="18">
        <f t="shared" si="405"/>
        <v>9.1220299309499528E-2</v>
      </c>
      <c r="U363" s="18">
        <f t="shared" si="406"/>
        <v>7.5145888927704033E-2</v>
      </c>
      <c r="V363" s="18">
        <f t="shared" si="407"/>
        <v>1.4427397541377564E-2</v>
      </c>
      <c r="W363" s="18">
        <f t="shared" si="408"/>
        <v>3.6911058940830146E-2</v>
      </c>
      <c r="X363" s="18">
        <f t="shared" si="409"/>
        <v>4.9040032908786946E-2</v>
      </c>
      <c r="Y363" s="18">
        <f t="shared" si="410"/>
        <v>3.2577293861307172E-2</v>
      </c>
      <c r="Z363" s="18">
        <f t="shared" si="411"/>
        <v>2.0634678412150196E-2</v>
      </c>
      <c r="AA363" s="18">
        <f t="shared" si="412"/>
        <v>3.3279609343115843E-2</v>
      </c>
      <c r="AB363" s="18">
        <f t="shared" si="413"/>
        <v>2.6836676974288626E-2</v>
      </c>
      <c r="AC363" s="18">
        <f t="shared" si="414"/>
        <v>1.9321586296462056E-3</v>
      </c>
      <c r="AD363" s="18">
        <f t="shared" si="415"/>
        <v>1.4882538964942724E-2</v>
      </c>
      <c r="AE363" s="18">
        <f t="shared" si="416"/>
        <v>1.9772941268822907E-2</v>
      </c>
      <c r="AF363" s="18">
        <f t="shared" si="417"/>
        <v>1.3135164884879058E-2</v>
      </c>
      <c r="AG363" s="18">
        <f t="shared" si="418"/>
        <v>5.8171266886834373E-3</v>
      </c>
      <c r="AH363" s="18">
        <f t="shared" si="419"/>
        <v>6.8538084345956948E-3</v>
      </c>
      <c r="AI363" s="18">
        <f t="shared" si="420"/>
        <v>1.105382224331594E-2</v>
      </c>
      <c r="AJ363" s="18">
        <f t="shared" si="421"/>
        <v>8.913802257009976E-3</v>
      </c>
      <c r="AK363" s="18">
        <f t="shared" si="422"/>
        <v>4.7920600933685628E-3</v>
      </c>
      <c r="AL363" s="18">
        <f t="shared" si="423"/>
        <v>1.6560655891140674E-4</v>
      </c>
      <c r="AM363" s="18">
        <f t="shared" si="424"/>
        <v>4.8005117685319277E-3</v>
      </c>
      <c r="AN363" s="18">
        <f t="shared" si="425"/>
        <v>6.3779599356715211E-3</v>
      </c>
      <c r="AO363" s="18">
        <f t="shared" si="426"/>
        <v>4.2368787852665917E-3</v>
      </c>
      <c r="AP363" s="18">
        <f t="shared" si="427"/>
        <v>1.8763723847017306E-3</v>
      </c>
      <c r="AQ363" s="18">
        <f t="shared" si="428"/>
        <v>6.2323708757868054E-4</v>
      </c>
      <c r="AR363" s="18">
        <f t="shared" si="429"/>
        <v>1.8211939772407653E-3</v>
      </c>
      <c r="AS363" s="18">
        <f t="shared" si="430"/>
        <v>2.9372216464939069E-3</v>
      </c>
      <c r="AT363" s="18">
        <f t="shared" si="431"/>
        <v>2.3685755357326873E-3</v>
      </c>
      <c r="AU363" s="18">
        <f t="shared" si="432"/>
        <v>1.2733462080098926E-3</v>
      </c>
      <c r="AV363" s="18">
        <f t="shared" si="433"/>
        <v>5.1341319106958897E-4</v>
      </c>
      <c r="AW363" s="18">
        <f t="shared" si="434"/>
        <v>9.8571143628023099E-6</v>
      </c>
      <c r="AX363" s="18">
        <f t="shared" si="435"/>
        <v>1.2903775633813798E-3</v>
      </c>
      <c r="AY363" s="18">
        <f t="shared" si="436"/>
        <v>1.7143956307085018E-3</v>
      </c>
      <c r="AZ363" s="18">
        <f t="shared" si="437"/>
        <v>1.1388730174796578E-3</v>
      </c>
      <c r="BA363" s="18">
        <f t="shared" si="438"/>
        <v>5.0436889700782429E-4</v>
      </c>
      <c r="BB363" s="18">
        <f t="shared" si="439"/>
        <v>1.6752612914114901E-4</v>
      </c>
      <c r="BC363" s="18">
        <f t="shared" si="440"/>
        <v>4.4515043035386049E-5</v>
      </c>
      <c r="BD363" s="18">
        <f t="shared" si="441"/>
        <v>4.0327305302701317E-4</v>
      </c>
      <c r="BE363" s="18">
        <f t="shared" si="442"/>
        <v>6.5039877992196702E-4</v>
      </c>
      <c r="BF363" s="18">
        <f t="shared" si="443"/>
        <v>5.2448157612907439E-4</v>
      </c>
      <c r="BG363" s="18">
        <f t="shared" si="444"/>
        <v>2.8196129532699035E-4</v>
      </c>
      <c r="BH363" s="18">
        <f t="shared" si="445"/>
        <v>1.1368679427584258E-4</v>
      </c>
      <c r="BI363" s="18">
        <f t="shared" si="446"/>
        <v>3.6670812361615808E-5</v>
      </c>
      <c r="BJ363" s="19">
        <f t="shared" si="447"/>
        <v>0.43993300111449324</v>
      </c>
      <c r="BK363" s="19">
        <f t="shared" si="448"/>
        <v>0.24474938254438</v>
      </c>
      <c r="BL363" s="19">
        <f t="shared" si="449"/>
        <v>0.29453246789012205</v>
      </c>
      <c r="BM363" s="19">
        <f t="shared" si="450"/>
        <v>0.56169870730099281</v>
      </c>
      <c r="BN363" s="19">
        <f t="shared" si="451"/>
        <v>0.43644628414380687</v>
      </c>
    </row>
    <row r="364" spans="1:66" x14ac:dyDescent="0.25">
      <c r="A364" t="s">
        <v>24</v>
      </c>
      <c r="B364" t="s">
        <v>295</v>
      </c>
      <c r="C364" t="s">
        <v>26</v>
      </c>
      <c r="D364" s="16">
        <v>44349</v>
      </c>
      <c r="E364" s="15">
        <f>VLOOKUP(A364,home!$A$2:$E$405,3,FALSE)</f>
        <v>1.6</v>
      </c>
      <c r="F364" s="15">
        <f>VLOOKUP(B364,home!$B$2:$E$405,3,FALSE)</f>
        <v>1.31</v>
      </c>
      <c r="G364" s="15">
        <f>VLOOKUP(C364,away!$B$2:$E$405,4,FALSE)</f>
        <v>1.18</v>
      </c>
      <c r="H364" s="15">
        <f>VLOOKUP(A364,away!$A$2:$E$405,3,FALSE)</f>
        <v>1.46</v>
      </c>
      <c r="I364" s="15">
        <f>VLOOKUP(C364,away!$B$2:$E$405,3,FALSE)</f>
        <v>1.1100000000000001</v>
      </c>
      <c r="J364" s="15">
        <f>VLOOKUP(B364,home!$B$2:$E$405,4,FALSE)</f>
        <v>0.55000000000000004</v>
      </c>
      <c r="K364" s="17">
        <f t="shared" si="452"/>
        <v>2.4732799999999999</v>
      </c>
      <c r="L364" s="17">
        <f t="shared" si="453"/>
        <v>0.89133000000000007</v>
      </c>
      <c r="M364" s="18">
        <f t="shared" si="398"/>
        <v>3.4575497933073185E-2</v>
      </c>
      <c r="N364" s="18">
        <f t="shared" si="399"/>
        <v>8.5514887527911254E-2</v>
      </c>
      <c r="O364" s="18">
        <f t="shared" si="400"/>
        <v>3.0818178572686122E-2</v>
      </c>
      <c r="P364" s="18">
        <f t="shared" si="401"/>
        <v>7.622198470025314E-2</v>
      </c>
      <c r="Q364" s="18">
        <f t="shared" si="402"/>
        <v>0.10575113051251619</v>
      </c>
      <c r="R364" s="18">
        <f t="shared" si="403"/>
        <v>1.373458355359616E-2</v>
      </c>
      <c r="S364" s="18">
        <f t="shared" si="404"/>
        <v>4.2008006384257085E-2</v>
      </c>
      <c r="T364" s="18">
        <f t="shared" si="405"/>
        <v>9.4259155159721067E-2</v>
      </c>
      <c r="U364" s="18">
        <f t="shared" si="406"/>
        <v>3.3969470811438314E-2</v>
      </c>
      <c r="V364" s="18">
        <f t="shared" si="407"/>
        <v>1.0289668218249918E-2</v>
      </c>
      <c r="W364" s="18">
        <f t="shared" si="408"/>
        <v>8.7184052024665337E-2</v>
      </c>
      <c r="X364" s="18">
        <f t="shared" si="409"/>
        <v>7.7709761091144955E-2</v>
      </c>
      <c r="Y364" s="18">
        <f t="shared" si="410"/>
        <v>3.4632520676685118E-2</v>
      </c>
      <c r="Z364" s="18">
        <f t="shared" si="411"/>
        <v>4.080682119608956E-3</v>
      </c>
      <c r="AA364" s="18">
        <f t="shared" si="412"/>
        <v>1.009266947278644E-2</v>
      </c>
      <c r="AB364" s="18">
        <f t="shared" si="413"/>
        <v>1.2480998776826626E-2</v>
      </c>
      <c r="AC364" s="18">
        <f t="shared" si="414"/>
        <v>1.4177289200221195E-3</v>
      </c>
      <c r="AD364" s="18">
        <f t="shared" si="415"/>
        <v>5.3907643047891064E-2</v>
      </c>
      <c r="AE364" s="18">
        <f t="shared" si="416"/>
        <v>4.8049499477876748E-2</v>
      </c>
      <c r="AF364" s="18">
        <f t="shared" si="417"/>
        <v>2.1413980184807939E-2</v>
      </c>
      <c r="AG364" s="18">
        <f t="shared" si="418"/>
        <v>6.3623076527082887E-3</v>
      </c>
      <c r="AH364" s="18">
        <f t="shared" si="419"/>
        <v>9.0930859841776266E-4</v>
      </c>
      <c r="AI364" s="18">
        <f t="shared" si="420"/>
        <v>2.2489747702946843E-3</v>
      </c>
      <c r="AJ364" s="18">
        <f t="shared" si="421"/>
        <v>2.781172159937219E-3</v>
      </c>
      <c r="AK364" s="18">
        <f t="shared" si="422"/>
        <v>2.2928724932431747E-3</v>
      </c>
      <c r="AL364" s="18">
        <f t="shared" si="423"/>
        <v>1.250158274049504E-4</v>
      </c>
      <c r="AM364" s="18">
        <f t="shared" si="424"/>
        <v>2.6665739079497597E-2</v>
      </c>
      <c r="AN364" s="18">
        <f t="shared" si="425"/>
        <v>2.3767973213728595E-2</v>
      </c>
      <c r="AO364" s="18">
        <f t="shared" si="426"/>
        <v>1.0592553782296354E-2</v>
      </c>
      <c r="AP364" s="18">
        <f t="shared" si="427"/>
        <v>3.1471536542580707E-3</v>
      </c>
      <c r="AQ364" s="18">
        <f t="shared" si="428"/>
        <v>7.0128811666246148E-4</v>
      </c>
      <c r="AR364" s="18">
        <f t="shared" si="429"/>
        <v>1.6209880660554094E-4</v>
      </c>
      <c r="AS364" s="18">
        <f t="shared" si="430"/>
        <v>4.0091573640135234E-4</v>
      </c>
      <c r="AT364" s="18">
        <f t="shared" si="431"/>
        <v>4.9578843626336847E-4</v>
      </c>
      <c r="AU364" s="18">
        <f t="shared" si="432"/>
        <v>4.087412078804879E-4</v>
      </c>
      <c r="AV364" s="18">
        <f t="shared" si="433"/>
        <v>2.5273286365666325E-4</v>
      </c>
      <c r="AW364" s="18">
        <f t="shared" si="434"/>
        <v>7.6555131792032357E-6</v>
      </c>
      <c r="AX364" s="18">
        <f t="shared" si="435"/>
        <v>1.0991973191756642E-2</v>
      </c>
      <c r="AY364" s="18">
        <f t="shared" si="436"/>
        <v>9.7974754650084483E-3</v>
      </c>
      <c r="AZ364" s="18">
        <f t="shared" si="437"/>
        <v>4.3663919031129905E-3</v>
      </c>
      <c r="BA364" s="18">
        <f t="shared" si="438"/>
        <v>1.2972986983339008E-3</v>
      </c>
      <c r="BB364" s="18">
        <f t="shared" si="439"/>
        <v>2.8908031219648892E-4</v>
      </c>
      <c r="BC364" s="18">
        <f t="shared" si="440"/>
        <v>5.153319093401931E-5</v>
      </c>
      <c r="BD364" s="18">
        <f t="shared" si="441"/>
        <v>2.4080588215286124E-5</v>
      </c>
      <c r="BE364" s="18">
        <f t="shared" si="442"/>
        <v>5.9558037221102869E-5</v>
      </c>
      <c r="BF364" s="18">
        <f t="shared" si="443"/>
        <v>7.3651851149104665E-5</v>
      </c>
      <c r="BG364" s="18">
        <f t="shared" si="444"/>
        <v>6.0720550136685855E-5</v>
      </c>
      <c r="BH364" s="18">
        <f t="shared" si="445"/>
        <v>3.7544730560515598E-5</v>
      </c>
      <c r="BI364" s="18">
        <f t="shared" si="446"/>
        <v>1.8571726240142401E-5</v>
      </c>
      <c r="BJ364" s="19">
        <f t="shared" si="447"/>
        <v>0.70645339796371354</v>
      </c>
      <c r="BK364" s="19">
        <f t="shared" si="448"/>
        <v>0.17443537744826884</v>
      </c>
      <c r="BL364" s="19">
        <f t="shared" si="449"/>
        <v>0.11132263374355678</v>
      </c>
      <c r="BM364" s="19">
        <f t="shared" si="450"/>
        <v>0.63988600852328292</v>
      </c>
      <c r="BN364" s="19">
        <f t="shared" si="451"/>
        <v>0.34661626280003599</v>
      </c>
    </row>
    <row r="365" spans="1:66" x14ac:dyDescent="0.25">
      <c r="A365" t="s">
        <v>24</v>
      </c>
      <c r="B365" t="s">
        <v>293</v>
      </c>
      <c r="C365" t="s">
        <v>286</v>
      </c>
      <c r="D365" s="16">
        <v>44349</v>
      </c>
      <c r="E365" s="15">
        <f>VLOOKUP(A365,home!$A$2:$E$405,3,FALSE)</f>
        <v>1.6</v>
      </c>
      <c r="F365" s="15">
        <f>VLOOKUP(B365,home!$B$2:$E$405,3,FALSE)</f>
        <v>0.87</v>
      </c>
      <c r="G365" s="15">
        <f>VLOOKUP(C365,away!$B$2:$E$405,4,FALSE)</f>
        <v>0.75</v>
      </c>
      <c r="H365" s="15">
        <f>VLOOKUP(A365,away!$A$2:$E$405,3,FALSE)</f>
        <v>1.46</v>
      </c>
      <c r="I365" s="15">
        <f>VLOOKUP(C365,away!$B$2:$E$405,3,FALSE)</f>
        <v>1</v>
      </c>
      <c r="J365" s="15">
        <f>VLOOKUP(B365,home!$B$2:$E$405,4,FALSE)</f>
        <v>1.1000000000000001</v>
      </c>
      <c r="K365" s="17">
        <f t="shared" si="452"/>
        <v>1.044</v>
      </c>
      <c r="L365" s="17">
        <f t="shared" si="453"/>
        <v>1.6060000000000001</v>
      </c>
      <c r="M365" s="18">
        <f t="shared" si="398"/>
        <v>7.0651213060429582E-2</v>
      </c>
      <c r="N365" s="18">
        <f t="shared" si="399"/>
        <v>7.3759866435088486E-2</v>
      </c>
      <c r="O365" s="18">
        <f t="shared" si="400"/>
        <v>0.11346584817504991</v>
      </c>
      <c r="P365" s="18">
        <f t="shared" si="401"/>
        <v>0.11845834549475212</v>
      </c>
      <c r="Q365" s="18">
        <f t="shared" si="402"/>
        <v>3.8502650279116188E-2</v>
      </c>
      <c r="R365" s="18">
        <f t="shared" si="403"/>
        <v>9.1113076084565106E-2</v>
      </c>
      <c r="S365" s="18">
        <f t="shared" si="404"/>
        <v>4.9653710847653271E-2</v>
      </c>
      <c r="T365" s="18">
        <f t="shared" si="405"/>
        <v>6.1835256348260599E-2</v>
      </c>
      <c r="U365" s="18">
        <f t="shared" si="406"/>
        <v>9.512205143228597E-2</v>
      </c>
      <c r="V365" s="18">
        <f t="shared" si="407"/>
        <v>9.2502877160744162E-3</v>
      </c>
      <c r="W365" s="18">
        <f t="shared" si="408"/>
        <v>1.3398922297132437E-2</v>
      </c>
      <c r="X365" s="18">
        <f t="shared" si="409"/>
        <v>2.1518669209194697E-2</v>
      </c>
      <c r="Y365" s="18">
        <f t="shared" si="410"/>
        <v>1.7279491374983344E-2</v>
      </c>
      <c r="Z365" s="18">
        <f t="shared" si="411"/>
        <v>4.8775866730603849E-2</v>
      </c>
      <c r="AA365" s="18">
        <f t="shared" si="412"/>
        <v>5.0922004866750421E-2</v>
      </c>
      <c r="AB365" s="18">
        <f t="shared" si="413"/>
        <v>2.658128654044372E-2</v>
      </c>
      <c r="AC365" s="18">
        <f t="shared" si="414"/>
        <v>9.6935152519901245E-4</v>
      </c>
      <c r="AD365" s="18">
        <f t="shared" si="415"/>
        <v>3.497118719551565E-3</v>
      </c>
      <c r="AE365" s="18">
        <f t="shared" si="416"/>
        <v>5.6163726635998137E-3</v>
      </c>
      <c r="AF365" s="18">
        <f t="shared" si="417"/>
        <v>4.5099472488706518E-3</v>
      </c>
      <c r="AG365" s="18">
        <f t="shared" si="418"/>
        <v>2.414325093895422E-3</v>
      </c>
      <c r="AH365" s="18">
        <f t="shared" si="419"/>
        <v>1.9583510492337454E-2</v>
      </c>
      <c r="AI365" s="18">
        <f t="shared" si="420"/>
        <v>2.0445184954000304E-2</v>
      </c>
      <c r="AJ365" s="18">
        <f t="shared" si="421"/>
        <v>1.0672386545988158E-2</v>
      </c>
      <c r="AK365" s="18">
        <f t="shared" si="422"/>
        <v>3.7139905180038802E-3</v>
      </c>
      <c r="AL365" s="18">
        <f t="shared" si="423"/>
        <v>6.5011072225851051E-5</v>
      </c>
      <c r="AM365" s="18">
        <f t="shared" si="424"/>
        <v>7.3019838864236703E-4</v>
      </c>
      <c r="AN365" s="18">
        <f t="shared" si="425"/>
        <v>1.1726986121596416E-3</v>
      </c>
      <c r="AO365" s="18">
        <f t="shared" si="426"/>
        <v>9.4167698556419245E-4</v>
      </c>
      <c r="AP365" s="18">
        <f t="shared" si="427"/>
        <v>5.041110796053643E-4</v>
      </c>
      <c r="AQ365" s="18">
        <f t="shared" si="428"/>
        <v>2.0240059846155387E-4</v>
      </c>
      <c r="AR365" s="18">
        <f t="shared" si="429"/>
        <v>6.2902235701387853E-3</v>
      </c>
      <c r="AS365" s="18">
        <f t="shared" si="430"/>
        <v>6.566993407224892E-3</v>
      </c>
      <c r="AT365" s="18">
        <f t="shared" si="431"/>
        <v>3.4279705585713934E-3</v>
      </c>
      <c r="AU365" s="18">
        <f t="shared" si="432"/>
        <v>1.1929337543828452E-3</v>
      </c>
      <c r="AV365" s="18">
        <f t="shared" si="433"/>
        <v>3.1135570989392254E-4</v>
      </c>
      <c r="AW365" s="18">
        <f t="shared" si="434"/>
        <v>3.0278256778467898E-6</v>
      </c>
      <c r="AX365" s="18">
        <f t="shared" si="435"/>
        <v>1.2705451962377181E-4</v>
      </c>
      <c r="AY365" s="18">
        <f t="shared" si="436"/>
        <v>2.0404955851577756E-4</v>
      </c>
      <c r="AZ365" s="18">
        <f t="shared" si="437"/>
        <v>1.6385179548816941E-4</v>
      </c>
      <c r="BA365" s="18">
        <f t="shared" si="438"/>
        <v>8.7715327851333358E-5</v>
      </c>
      <c r="BB365" s="18">
        <f t="shared" si="439"/>
        <v>3.5217704132310359E-5</v>
      </c>
      <c r="BC365" s="18">
        <f t="shared" si="440"/>
        <v>1.1311926567298077E-5</v>
      </c>
      <c r="BD365" s="18">
        <f t="shared" si="441"/>
        <v>1.6836831756071506E-3</v>
      </c>
      <c r="BE365" s="18">
        <f t="shared" si="442"/>
        <v>1.7577652353338654E-3</v>
      </c>
      <c r="BF365" s="18">
        <f t="shared" si="443"/>
        <v>9.1755345284427769E-4</v>
      </c>
      <c r="BG365" s="18">
        <f t="shared" si="444"/>
        <v>3.193086015898087E-4</v>
      </c>
      <c r="BH365" s="18">
        <f t="shared" si="445"/>
        <v>8.3339545014940049E-5</v>
      </c>
      <c r="BI365" s="18">
        <f t="shared" si="446"/>
        <v>1.740129699911949E-5</v>
      </c>
      <c r="BJ365" s="19">
        <f t="shared" si="447"/>
        <v>0.24651290616630497</v>
      </c>
      <c r="BK365" s="19">
        <f t="shared" si="448"/>
        <v>0.24925196927484999</v>
      </c>
      <c r="BL365" s="19">
        <f t="shared" si="449"/>
        <v>0.45418786791702603</v>
      </c>
      <c r="BM365" s="19">
        <f t="shared" si="450"/>
        <v>0.49257658882694544</v>
      </c>
      <c r="BN365" s="19">
        <f t="shared" si="451"/>
        <v>0.50595099952900147</v>
      </c>
    </row>
    <row r="366" spans="1:66" x14ac:dyDescent="0.25">
      <c r="A366" t="s">
        <v>27</v>
      </c>
      <c r="B366" t="s">
        <v>191</v>
      </c>
      <c r="C366" t="s">
        <v>186</v>
      </c>
      <c r="D366" s="16">
        <v>44349</v>
      </c>
      <c r="E366" s="15">
        <f>VLOOKUP(A366,home!$A$2:$E$405,3,FALSE)</f>
        <v>1.31658291457286</v>
      </c>
      <c r="F366" s="15">
        <f>VLOOKUP(B366,home!$B$2:$E$405,3,FALSE)</f>
        <v>1.22</v>
      </c>
      <c r="G366" s="15">
        <f>VLOOKUP(C366,away!$B$2:$E$405,4,FALSE)</f>
        <v>0.84</v>
      </c>
      <c r="H366" s="15">
        <f>VLOOKUP(A366,away!$A$2:$E$405,3,FALSE)</f>
        <v>1.0703517587939699</v>
      </c>
      <c r="I366" s="15">
        <f>VLOOKUP(C366,away!$B$2:$E$405,3,FALSE)</f>
        <v>1.06</v>
      </c>
      <c r="J366" s="15">
        <f>VLOOKUP(B366,home!$B$2:$E$405,4,FALSE)</f>
        <v>1.49</v>
      </c>
      <c r="K366" s="17">
        <f t="shared" si="452"/>
        <v>1.349234170854267</v>
      </c>
      <c r="L366" s="17">
        <f t="shared" si="453"/>
        <v>1.6905135678391963</v>
      </c>
      <c r="M366" s="18">
        <f t="shared" si="398"/>
        <v>4.7846957908053149E-2</v>
      </c>
      <c r="N366" s="18">
        <f t="shared" si="399"/>
        <v>6.4556750580971101E-2</v>
      </c>
      <c r="O366" s="18">
        <f t="shared" si="400"/>
        <v>8.0885931523394766E-2</v>
      </c>
      <c r="P366" s="18">
        <f t="shared" si="401"/>
        <v>0.10913406275274254</v>
      </c>
      <c r="Q366" s="18">
        <f t="shared" si="402"/>
        <v>4.3551086921581134E-2</v>
      </c>
      <c r="R366" s="18">
        <f t="shared" si="403"/>
        <v>6.8369382343805518E-2</v>
      </c>
      <c r="S366" s="18">
        <f t="shared" si="404"/>
        <v>6.2230934701257859E-2</v>
      </c>
      <c r="T366" s="18">
        <f t="shared" si="405"/>
        <v>7.3623703335077076E-2</v>
      </c>
      <c r="U366" s="18">
        <f t="shared" si="406"/>
        <v>9.224630689846279E-2</v>
      </c>
      <c r="V366" s="18">
        <f t="shared" si="407"/>
        <v>1.5771384035416652E-2</v>
      </c>
      <c r="W366" s="18">
        <f t="shared" si="408"/>
        <v>1.9586871550813872E-2</v>
      </c>
      <c r="X366" s="18">
        <f t="shared" si="409"/>
        <v>3.3111872108174407E-2</v>
      </c>
      <c r="Y366" s="18">
        <f t="shared" si="410"/>
        <v>2.7988034527712553E-2</v>
      </c>
      <c r="Z366" s="18">
        <f t="shared" si="411"/>
        <v>3.8526456158996268E-2</v>
      </c>
      <c r="AA366" s="18">
        <f t="shared" si="412"/>
        <v>5.198121113163659E-2</v>
      </c>
      <c r="AB366" s="18">
        <f t="shared" si="413"/>
        <v>3.5067413150597151E-2</v>
      </c>
      <c r="AC366" s="18">
        <f t="shared" si="414"/>
        <v>2.2483080563950927E-3</v>
      </c>
      <c r="AD366" s="18">
        <f t="shared" si="415"/>
        <v>6.6068190991228504E-3</v>
      </c>
      <c r="AE366" s="18">
        <f t="shared" si="416"/>
        <v>1.1168917327326312E-2</v>
      </c>
      <c r="AF366" s="18">
        <f t="shared" si="417"/>
        <v>9.4406031399597162E-3</v>
      </c>
      <c r="AG366" s="18">
        <f t="shared" si="418"/>
        <v>5.3198225655624052E-3</v>
      </c>
      <c r="AH366" s="18">
        <f t="shared" si="419"/>
        <v>1.6282374214386292E-2</v>
      </c>
      <c r="AI366" s="18">
        <f t="shared" si="420"/>
        <v>2.1968735672686385E-2</v>
      </c>
      <c r="AJ366" s="18">
        <f t="shared" si="421"/>
        <v>1.4820484430026789E-2</v>
      </c>
      <c r="AK366" s="18">
        <f t="shared" si="422"/>
        <v>6.6654346738685881E-3</v>
      </c>
      <c r="AL366" s="18">
        <f t="shared" si="423"/>
        <v>2.0512651440506382E-4</v>
      </c>
      <c r="AM366" s="18">
        <f t="shared" si="424"/>
        <v>1.782829217837831E-3</v>
      </c>
      <c r="AN366" s="18">
        <f t="shared" si="425"/>
        <v>3.0138969818949948E-3</v>
      </c>
      <c r="AO366" s="18">
        <f t="shared" si="426"/>
        <v>2.5475168699815474E-3</v>
      </c>
      <c r="AP366" s="18">
        <f t="shared" si="427"/>
        <v>1.4355372776676822E-3</v>
      </c>
      <c r="AQ366" s="18">
        <f t="shared" si="428"/>
        <v>6.0669881125904033E-4</v>
      </c>
      <c r="AR366" s="18">
        <f t="shared" si="429"/>
        <v>5.5051149052110192E-3</v>
      </c>
      <c r="AS366" s="18">
        <f t="shared" si="430"/>
        <v>7.4276891445898552E-3</v>
      </c>
      <c r="AT366" s="18">
        <f t="shared" si="431"/>
        <v>5.0108460021819675E-3</v>
      </c>
      <c r="AU366" s="18">
        <f t="shared" si="432"/>
        <v>2.2536015503441345E-3</v>
      </c>
      <c r="AV366" s="18">
        <f t="shared" si="433"/>
        <v>7.6015905480361526E-4</v>
      </c>
      <c r="AW366" s="18">
        <f t="shared" si="434"/>
        <v>1.2996466508413607E-5</v>
      </c>
      <c r="AX366" s="18">
        <f t="shared" si="435"/>
        <v>4.0090901691736423E-4</v>
      </c>
      <c r="AY366" s="18">
        <f t="shared" si="436"/>
        <v>6.7774213256787796E-4</v>
      </c>
      <c r="AZ366" s="18">
        <f t="shared" si="437"/>
        <v>5.7286613530113466E-4</v>
      </c>
      <c r="BA366" s="18">
        <f t="shared" si="438"/>
        <v>3.2281265809405756E-4</v>
      </c>
      <c r="BB366" s="18">
        <f t="shared" si="439"/>
        <v>1.3642979459455999E-4</v>
      </c>
      <c r="BC366" s="18">
        <f t="shared" si="440"/>
        <v>4.6127283763923655E-5</v>
      </c>
      <c r="BD366" s="18">
        <f t="shared" si="441"/>
        <v>1.551078573295504E-3</v>
      </c>
      <c r="BE366" s="18">
        <f t="shared" si="442"/>
        <v>2.0927682127701783E-3</v>
      </c>
      <c r="BF366" s="18">
        <f t="shared" si="443"/>
        <v>1.411817192173569E-3</v>
      </c>
      <c r="BG366" s="18">
        <f t="shared" si="444"/>
        <v>6.3495733289336816E-4</v>
      </c>
      <c r="BH366" s="18">
        <f t="shared" si="445"/>
        <v>2.1417653264355522E-4</v>
      </c>
      <c r="BI366" s="18">
        <f t="shared" si="446"/>
        <v>5.7794859287553814E-5</v>
      </c>
      <c r="BJ366" s="19">
        <f t="shared" si="447"/>
        <v>0.30649784733618146</v>
      </c>
      <c r="BK366" s="19">
        <f t="shared" si="448"/>
        <v>0.23811451610083825</v>
      </c>
      <c r="BL366" s="19">
        <f t="shared" si="449"/>
        <v>0.4152072773990591</v>
      </c>
      <c r="BM366" s="19">
        <f t="shared" si="450"/>
        <v>0.58333717929846751</v>
      </c>
      <c r="BN366" s="19">
        <f t="shared" si="451"/>
        <v>0.41434417203054819</v>
      </c>
    </row>
    <row r="367" spans="1:66" x14ac:dyDescent="0.25">
      <c r="A367" t="s">
        <v>27</v>
      </c>
      <c r="B367" t="s">
        <v>189</v>
      </c>
      <c r="C367" t="s">
        <v>328</v>
      </c>
      <c r="D367" s="16">
        <v>44349</v>
      </c>
      <c r="E367" s="15">
        <f>VLOOKUP(A367,home!$A$2:$E$405,3,FALSE)</f>
        <v>1.31658291457286</v>
      </c>
      <c r="F367" s="15">
        <f>VLOOKUP(B367,home!$B$2:$E$405,3,FALSE)</f>
        <v>0.3</v>
      </c>
      <c r="G367" s="15">
        <f>VLOOKUP(C367,away!$B$2:$E$405,4,FALSE)</f>
        <v>0.84</v>
      </c>
      <c r="H367" s="15">
        <f>VLOOKUP(A367,away!$A$2:$E$405,3,FALSE)</f>
        <v>1.0703517587939699</v>
      </c>
      <c r="I367" s="15">
        <f>VLOOKUP(C367,away!$B$2:$E$405,3,FALSE)</f>
        <v>0.68</v>
      </c>
      <c r="J367" s="15">
        <f>VLOOKUP(B367,home!$B$2:$E$405,4,FALSE)</f>
        <v>0.84</v>
      </c>
      <c r="K367" s="17">
        <f t="shared" si="452"/>
        <v>0.3317788944723607</v>
      </c>
      <c r="L367" s="17">
        <f t="shared" si="453"/>
        <v>0.61138492462311567</v>
      </c>
      <c r="M367" s="18">
        <f t="shared" si="398"/>
        <v>0.38939391253735267</v>
      </c>
      <c r="N367" s="18">
        <f t="shared" si="399"/>
        <v>0.12919268181590998</v>
      </c>
      <c r="O367" s="18">
        <f t="shared" si="400"/>
        <v>0.2380695678653495</v>
      </c>
      <c r="P367" s="18">
        <f t="shared" si="401"/>
        <v>7.8986458033878298E-2</v>
      </c>
      <c r="Q367" s="18">
        <f t="shared" si="402"/>
        <v>2.1431702573401035E-2</v>
      </c>
      <c r="R367" s="18">
        <f t="shared" si="403"/>
        <v>7.2776072402207195E-2</v>
      </c>
      <c r="S367" s="18">
        <f t="shared" si="404"/>
        <v>4.0054944054493608E-3</v>
      </c>
      <c r="T367" s="18">
        <f t="shared" si="405"/>
        <v>1.3103019862383828E-2</v>
      </c>
      <c r="U367" s="18">
        <f t="shared" si="406"/>
        <v>2.4145564845644785E-2</v>
      </c>
      <c r="V367" s="18">
        <f t="shared" si="407"/>
        <v>9.0276996456529934E-5</v>
      </c>
      <c r="W367" s="18">
        <f t="shared" si="408"/>
        <v>2.3701955288211473E-3</v>
      </c>
      <c r="X367" s="18">
        <f t="shared" si="409"/>
        <v>1.4491018147303632E-3</v>
      </c>
      <c r="Y367" s="18">
        <f t="shared" si="410"/>
        <v>4.4297950188507156E-4</v>
      </c>
      <c r="Z367" s="18">
        <f t="shared" si="411"/>
        <v>1.4831397846663286E-2</v>
      </c>
      <c r="AA367" s="18">
        <f t="shared" si="412"/>
        <v>4.9207447810456963E-3</v>
      </c>
      <c r="AB367" s="18">
        <f t="shared" si="413"/>
        <v>8.1629963171798981E-4</v>
      </c>
      <c r="AC367" s="18">
        <f t="shared" si="414"/>
        <v>1.1445126583986895E-6</v>
      </c>
      <c r="AD367" s="18">
        <f t="shared" si="415"/>
        <v>1.965952130589031E-4</v>
      </c>
      <c r="AE367" s="18">
        <f t="shared" si="416"/>
        <v>1.2019534951728286E-4</v>
      </c>
      <c r="AF367" s="18">
        <f t="shared" si="417"/>
        <v>3.6742812352336503E-5</v>
      </c>
      <c r="AG367" s="18">
        <f t="shared" si="418"/>
        <v>7.4880005201581795E-6</v>
      </c>
      <c r="AH367" s="18">
        <f t="shared" si="419"/>
        <v>2.2669232636344178E-3</v>
      </c>
      <c r="AI367" s="18">
        <f t="shared" si="420"/>
        <v>7.5211729426230296E-4</v>
      </c>
      <c r="AJ367" s="18">
        <f t="shared" si="421"/>
        <v>1.2476832220194504E-4</v>
      </c>
      <c r="AK367" s="18">
        <f t="shared" si="422"/>
        <v>1.3798498668444205E-5</v>
      </c>
      <c r="AL367" s="18">
        <f t="shared" si="423"/>
        <v>9.286329154226717E-9</v>
      </c>
      <c r="AM367" s="18">
        <f t="shared" si="424"/>
        <v>1.3045228489448222E-5</v>
      </c>
      <c r="AN367" s="18">
        <f t="shared" si="425"/>
        <v>7.975656036712624E-6</v>
      </c>
      <c r="AO367" s="18">
        <f t="shared" si="426"/>
        <v>2.438097932412722E-6</v>
      </c>
      <c r="AP367" s="18">
        <f t="shared" si="427"/>
        <v>4.9687210687730875E-7</v>
      </c>
      <c r="AQ367" s="18">
        <f t="shared" si="428"/>
        <v>7.5945028902628E-8</v>
      </c>
      <c r="AR367" s="18">
        <f t="shared" si="429"/>
        <v>2.7719254173270335E-4</v>
      </c>
      <c r="AS367" s="18">
        <f t="shared" si="430"/>
        <v>9.1966635052060018E-5</v>
      </c>
      <c r="AT367" s="18">
        <f t="shared" si="431"/>
        <v>1.5256294252957764E-5</v>
      </c>
      <c r="AU367" s="18">
        <f t="shared" si="432"/>
        <v>1.6872388136637854E-6</v>
      </c>
      <c r="AV367" s="18">
        <f t="shared" si="433"/>
        <v>1.3994755707705698E-7</v>
      </c>
      <c r="AW367" s="18">
        <f t="shared" si="434"/>
        <v>5.23244960103898E-11</v>
      </c>
      <c r="AX367" s="18">
        <f t="shared" si="435"/>
        <v>7.2135524772807878E-7</v>
      </c>
      <c r="AY367" s="18">
        <f t="shared" si="436"/>
        <v>4.4102572375872041E-7</v>
      </c>
      <c r="AZ367" s="18">
        <f t="shared" si="437"/>
        <v>1.3481823943854014E-7</v>
      </c>
      <c r="BA367" s="18">
        <f t="shared" si="438"/>
        <v>2.7475279718984342E-8</v>
      </c>
      <c r="BB367" s="18">
        <f t="shared" si="439"/>
        <v>4.1994929549975639E-9</v>
      </c>
      <c r="BC367" s="18">
        <f t="shared" si="440"/>
        <v>5.1350133674929849E-10</v>
      </c>
      <c r="BD367" s="18">
        <f t="shared" si="441"/>
        <v>2.8245223538889762E-5</v>
      </c>
      <c r="BE367" s="18">
        <f t="shared" si="442"/>
        <v>9.3711690398575448E-6</v>
      </c>
      <c r="BF367" s="18">
        <f t="shared" si="443"/>
        <v>1.554578051978775E-6</v>
      </c>
      <c r="BG367" s="18">
        <f t="shared" si="444"/>
        <v>1.71925395818838E-7</v>
      </c>
      <c r="BH367" s="18">
        <f t="shared" si="445"/>
        <v>1.4260304439124269E-8</v>
      </c>
      <c r="BI367" s="18">
        <f t="shared" si="446"/>
        <v>9.4625360833038998E-10</v>
      </c>
      <c r="BJ367" s="19">
        <f t="shared" si="447"/>
        <v>0.16837606365965938</v>
      </c>
      <c r="BK367" s="19">
        <f t="shared" si="448"/>
        <v>0.47247773679784816</v>
      </c>
      <c r="BL367" s="19">
        <f t="shared" si="449"/>
        <v>0.34431145766472532</v>
      </c>
      <c r="BM367" s="19">
        <f t="shared" si="450"/>
        <v>7.0145819767398254E-2</v>
      </c>
      <c r="BN367" s="19">
        <f t="shared" si="451"/>
        <v>0.92985039522809854</v>
      </c>
    </row>
    <row r="368" spans="1:66" x14ac:dyDescent="0.25">
      <c r="A368" t="s">
        <v>27</v>
      </c>
      <c r="B368" t="s">
        <v>297</v>
      </c>
      <c r="C368" t="s">
        <v>190</v>
      </c>
      <c r="D368" s="16">
        <v>44349</v>
      </c>
      <c r="E368" s="15">
        <f>VLOOKUP(A368,home!$A$2:$E$405,3,FALSE)</f>
        <v>1.31658291457286</v>
      </c>
      <c r="F368" s="15">
        <f>VLOOKUP(B368,home!$B$2:$E$405,3,FALSE)</f>
        <v>0.68</v>
      </c>
      <c r="G368" s="15">
        <f>VLOOKUP(C368,away!$B$2:$E$405,4,FALSE)</f>
        <v>1.67</v>
      </c>
      <c r="H368" s="15">
        <f>VLOOKUP(A368,away!$A$2:$E$405,3,FALSE)</f>
        <v>1.0703517587939699</v>
      </c>
      <c r="I368" s="15">
        <f>VLOOKUP(C368,away!$B$2:$E$405,3,FALSE)</f>
        <v>1.22</v>
      </c>
      <c r="J368" s="15">
        <f>VLOOKUP(B368,home!$B$2:$E$405,4,FALSE)</f>
        <v>1.31</v>
      </c>
      <c r="K368" s="17">
        <f t="shared" si="452"/>
        <v>1.4951115577889398</v>
      </c>
      <c r="L368" s="17">
        <f t="shared" si="453"/>
        <v>1.7106361809045227</v>
      </c>
      <c r="M368" s="18">
        <f t="shared" si="398"/>
        <v>4.0528585513435161E-2</v>
      </c>
      <c r="N368" s="18">
        <f t="shared" si="399"/>
        <v>6.0594756621974298E-2</v>
      </c>
      <c r="O368" s="18">
        <f t="shared" si="400"/>
        <v>6.9329664740165095E-2</v>
      </c>
      <c r="P368" s="18">
        <f t="shared" si="401"/>
        <v>0.10365558305065316</v>
      </c>
      <c r="Q368" s="18">
        <f t="shared" si="402"/>
        <v>4.5297960483460832E-2</v>
      </c>
      <c r="R368" s="18">
        <f t="shared" si="403"/>
        <v>5.9298916457253492E-2</v>
      </c>
      <c r="S368" s="18">
        <f t="shared" si="404"/>
        <v>6.6277170554157869E-2</v>
      </c>
      <c r="T368" s="18">
        <f t="shared" si="405"/>
        <v>7.7488330124191443E-2</v>
      </c>
      <c r="U368" s="18">
        <f t="shared" si="406"/>
        <v>8.865849535960045E-2</v>
      </c>
      <c r="V368" s="18">
        <f t="shared" si="407"/>
        <v>1.8834439581913314E-2</v>
      </c>
      <c r="W368" s="18">
        <f t="shared" si="408"/>
        <v>2.2575168087696319E-2</v>
      </c>
      <c r="X368" s="18">
        <f t="shared" si="409"/>
        <v>3.861789932081449E-2</v>
      </c>
      <c r="Y368" s="18">
        <f t="shared" si="410"/>
        <v>3.3030587904356735E-2</v>
      </c>
      <c r="Z368" s="18">
        <f t="shared" si="411"/>
        <v>3.3812957326737496E-2</v>
      </c>
      <c r="AA368" s="18">
        <f t="shared" si="412"/>
        <v>5.0554143302229439E-2</v>
      </c>
      <c r="AB368" s="18">
        <f t="shared" si="413"/>
        <v>3.7792041972640779E-2</v>
      </c>
      <c r="AC368" s="18">
        <f t="shared" si="414"/>
        <v>3.0106756619478234E-3</v>
      </c>
      <c r="AD368" s="18">
        <f t="shared" si="415"/>
        <v>8.4380986817357041E-3</v>
      </c>
      <c r="AE368" s="18">
        <f t="shared" si="416"/>
        <v>1.4434516903019853E-2</v>
      </c>
      <c r="AF368" s="18">
        <f t="shared" si="417"/>
        <v>1.2346103434091831E-2</v>
      </c>
      <c r="AG368" s="18">
        <f t="shared" si="418"/>
        <v>7.0398970758490222E-3</v>
      </c>
      <c r="AH368" s="18">
        <f t="shared" si="419"/>
        <v>1.4460417046624461E-2</v>
      </c>
      <c r="AI368" s="18">
        <f t="shared" si="420"/>
        <v>2.1619936656856437E-2</v>
      </c>
      <c r="AJ368" s="18">
        <f t="shared" si="421"/>
        <v>1.6162108587165415E-2</v>
      </c>
      <c r="AK368" s="18">
        <f t="shared" si="422"/>
        <v>8.0547184489702939E-3</v>
      </c>
      <c r="AL368" s="18">
        <f t="shared" si="423"/>
        <v>3.0800319050084876E-4</v>
      </c>
      <c r="AM368" s="18">
        <f t="shared" si="424"/>
        <v>2.5231797729653332E-3</v>
      </c>
      <c r="AN368" s="18">
        <f t="shared" si="425"/>
        <v>4.3162426105609591E-3</v>
      </c>
      <c r="AO368" s="18">
        <f t="shared" si="426"/>
        <v>3.6917603875936834E-3</v>
      </c>
      <c r="AP368" s="18">
        <f t="shared" si="427"/>
        <v>2.105086296749287E-3</v>
      </c>
      <c r="AQ368" s="18">
        <f t="shared" si="428"/>
        <v>9.0025919578641143E-4</v>
      </c>
      <c r="AR368" s="18">
        <f t="shared" si="429"/>
        <v>4.9473025181848655E-3</v>
      </c>
      <c r="AS368" s="18">
        <f t="shared" si="430"/>
        <v>7.3967691748165181E-3</v>
      </c>
      <c r="AT368" s="18">
        <f t="shared" si="431"/>
        <v>5.529497541782568E-3</v>
      </c>
      <c r="AU368" s="18">
        <f t="shared" si="432"/>
        <v>2.7557385611615493E-3</v>
      </c>
      <c r="AV368" s="18">
        <f t="shared" si="433"/>
        <v>1.0300341432593241E-3</v>
      </c>
      <c r="AW368" s="18">
        <f t="shared" si="434"/>
        <v>2.1881846471495341E-5</v>
      </c>
      <c r="AX368" s="18">
        <f t="shared" si="435"/>
        <v>6.2873920682329071E-4</v>
      </c>
      <c r="AY368" s="18">
        <f t="shared" si="436"/>
        <v>1.0755440355451329E-3</v>
      </c>
      <c r="AZ368" s="18">
        <f t="shared" si="437"/>
        <v>9.1993227067978234E-4</v>
      </c>
      <c r="BA368" s="18">
        <f t="shared" si="438"/>
        <v>5.2455647540216297E-4</v>
      </c>
      <c r="BB368" s="18">
        <f t="shared" si="439"/>
        <v>2.2433132143767338E-4</v>
      </c>
      <c r="BC368" s="18">
        <f t="shared" si="440"/>
        <v>7.6749854992281299E-5</v>
      </c>
      <c r="BD368" s="18">
        <f t="shared" si="441"/>
        <v>1.410505780914515E-3</v>
      </c>
      <c r="BE368" s="18">
        <f t="shared" si="442"/>
        <v>2.1088634953734054E-3</v>
      </c>
      <c r="BF368" s="18">
        <f t="shared" si="443"/>
        <v>1.5764930928659803E-3</v>
      </c>
      <c r="BG368" s="18">
        <f t="shared" si="444"/>
        <v>7.8567768130611984E-4</v>
      </c>
      <c r="BH368" s="18">
        <f t="shared" si="445"/>
        <v>2.9366894550439881E-4</v>
      </c>
      <c r="BI368" s="18">
        <f t="shared" si="446"/>
        <v>8.7813566917463394E-5</v>
      </c>
      <c r="BJ368" s="19">
        <f t="shared" si="447"/>
        <v>0.33684970006572645</v>
      </c>
      <c r="BK368" s="19">
        <f t="shared" si="448"/>
        <v>0.23369000158815331</v>
      </c>
      <c r="BL368" s="19">
        <f t="shared" si="449"/>
        <v>0.39385280707359271</v>
      </c>
      <c r="BM368" s="19">
        <f t="shared" si="450"/>
        <v>0.61844633699819429</v>
      </c>
      <c r="BN368" s="19">
        <f t="shared" si="451"/>
        <v>0.37870546686694206</v>
      </c>
    </row>
    <row r="369" spans="1:66" x14ac:dyDescent="0.25">
      <c r="A369" t="s">
        <v>27</v>
      </c>
      <c r="B369" t="s">
        <v>31</v>
      </c>
      <c r="C369" t="s">
        <v>193</v>
      </c>
      <c r="D369" s="16">
        <v>44349</v>
      </c>
      <c r="E369" s="15">
        <f>VLOOKUP(A369,home!$A$2:$E$405,3,FALSE)</f>
        <v>1.31658291457286</v>
      </c>
      <c r="F369" s="15">
        <f>VLOOKUP(B369,home!$B$2:$E$405,3,FALSE)</f>
        <v>0.61</v>
      </c>
      <c r="G369" s="15">
        <f>VLOOKUP(C369,away!$B$2:$E$405,4,FALSE)</f>
        <v>0.76</v>
      </c>
      <c r="H369" s="15">
        <f>VLOOKUP(A369,away!$A$2:$E$405,3,FALSE)</f>
        <v>1.0703517587939699</v>
      </c>
      <c r="I369" s="15">
        <f>VLOOKUP(C369,away!$B$2:$E$405,3,FALSE)</f>
        <v>0.76</v>
      </c>
      <c r="J369" s="15">
        <f>VLOOKUP(B369,home!$B$2:$E$405,4,FALSE)</f>
        <v>0.93</v>
      </c>
      <c r="K369" s="17">
        <f t="shared" si="452"/>
        <v>0.61036783919597792</v>
      </c>
      <c r="L369" s="17">
        <f t="shared" si="453"/>
        <v>0.756524623115578</v>
      </c>
      <c r="M369" s="18">
        <f t="shared" si="398"/>
        <v>0.25489783470723831</v>
      </c>
      <c r="N369" s="18">
        <f t="shared" si="399"/>
        <v>0.1555814405859906</v>
      </c>
      <c r="O369" s="18">
        <f t="shared" si="400"/>
        <v>0.19283648833487038</v>
      </c>
      <c r="P369" s="18">
        <f t="shared" si="401"/>
        <v>0.11770119070309523</v>
      </c>
      <c r="Q369" s="18">
        <f t="shared" si="402"/>
        <v>4.7480953854734248E-2</v>
      </c>
      <c r="R369" s="18">
        <f t="shared" si="403"/>
        <v>7.2942775830234674E-2</v>
      </c>
      <c r="S369" s="18">
        <f t="shared" si="404"/>
        <v>1.3587375417329298E-2</v>
      </c>
      <c r="T369" s="18">
        <f t="shared" si="405"/>
        <v>3.5920510720120979E-2</v>
      </c>
      <c r="U369" s="18">
        <f t="shared" si="406"/>
        <v>4.4521924468456944E-2</v>
      </c>
      <c r="V369" s="18">
        <f t="shared" si="407"/>
        <v>6.9712037416717941E-4</v>
      </c>
      <c r="W369" s="18">
        <f t="shared" si="408"/>
        <v>9.6602824024260275E-3</v>
      </c>
      <c r="X369" s="18">
        <f t="shared" si="409"/>
        <v>7.3082415036854016E-3</v>
      </c>
      <c r="Y369" s="18">
        <f t="shared" si="410"/>
        <v>2.7644323246066114E-3</v>
      </c>
      <c r="Z369" s="18">
        <f t="shared" si="411"/>
        <v>1.8394335331324129E-2</v>
      </c>
      <c r="AA369" s="18">
        <f t="shared" si="412"/>
        <v>1.1227310709626541E-2</v>
      </c>
      <c r="AB369" s="18">
        <f t="shared" si="413"/>
        <v>3.4263946889083064E-3</v>
      </c>
      <c r="AC369" s="18">
        <f t="shared" si="414"/>
        <v>2.0118819908058598E-5</v>
      </c>
      <c r="AD369" s="18">
        <f t="shared" si="415"/>
        <v>1.4740814239979261E-3</v>
      </c>
      <c r="AE369" s="18">
        <f t="shared" si="416"/>
        <v>1.1151788937317057E-3</v>
      </c>
      <c r="AF369" s="18">
        <f t="shared" si="417"/>
        <v>4.2183014614341285E-4</v>
      </c>
      <c r="AG369" s="18">
        <f t="shared" si="418"/>
        <v>1.0637496410997821E-4</v>
      </c>
      <c r="AH369" s="18">
        <f t="shared" si="419"/>
        <v>3.4789419009978858E-3</v>
      </c>
      <c r="AI369" s="18">
        <f t="shared" si="420"/>
        <v>2.1234342508004273E-3</v>
      </c>
      <c r="AJ369" s="18">
        <f t="shared" si="421"/>
        <v>6.480379876678935E-4</v>
      </c>
      <c r="AK369" s="18">
        <f t="shared" si="422"/>
        <v>1.3184718208325401E-4</v>
      </c>
      <c r="AL369" s="18">
        <f t="shared" si="423"/>
        <v>3.7160128275540681E-7</v>
      </c>
      <c r="AM369" s="18">
        <f t="shared" si="424"/>
        <v>1.7994637871290891E-4</v>
      </c>
      <c r="AN369" s="18">
        <f t="shared" si="425"/>
        <v>1.361338663367965E-4</v>
      </c>
      <c r="AO369" s="18">
        <f t="shared" si="426"/>
        <v>5.149431096185571E-5</v>
      </c>
      <c r="AP369" s="18">
        <f t="shared" si="427"/>
        <v>1.2985571397671425E-5</v>
      </c>
      <c r="AQ369" s="18">
        <f t="shared" si="428"/>
        <v>2.4559761268909506E-6</v>
      </c>
      <c r="AR369" s="18">
        <f t="shared" si="429"/>
        <v>5.2638104209868383E-4</v>
      </c>
      <c r="AS369" s="18">
        <f t="shared" si="430"/>
        <v>3.2128605925950074E-4</v>
      </c>
      <c r="AT369" s="18">
        <f t="shared" si="431"/>
        <v>9.8051338877006182E-5</v>
      </c>
      <c r="AU369" s="18">
        <f t="shared" si="432"/>
        <v>1.9949127946876952E-5</v>
      </c>
      <c r="AV369" s="18">
        <f t="shared" si="433"/>
        <v>3.0440765296948445E-6</v>
      </c>
      <c r="AW369" s="18">
        <f t="shared" si="434"/>
        <v>4.7663882339090301E-9</v>
      </c>
      <c r="AX369" s="18">
        <f t="shared" si="435"/>
        <v>1.8305580391023211E-5</v>
      </c>
      <c r="AY369" s="18">
        <f t="shared" si="436"/>
        <v>1.384862230623075E-5</v>
      </c>
      <c r="AZ369" s="18">
        <f t="shared" si="437"/>
        <v>5.2384118854456015E-6</v>
      </c>
      <c r="BA369" s="18">
        <f t="shared" si="438"/>
        <v>1.3209958591202995E-6</v>
      </c>
      <c r="BB369" s="18">
        <f t="shared" si="439"/>
        <v>2.4984147361455588E-7</v>
      </c>
      <c r="BC369" s="18">
        <f t="shared" si="440"/>
        <v>3.7802245332978517E-8</v>
      </c>
      <c r="BD369" s="18">
        <f t="shared" si="441"/>
        <v>6.6370036581481974E-5</v>
      </c>
      <c r="BE369" s="18">
        <f t="shared" si="442"/>
        <v>4.0510135815597162E-5</v>
      </c>
      <c r="BF369" s="18">
        <f t="shared" si="443"/>
        <v>1.2363042031650816E-5</v>
      </c>
      <c r="BG369" s="18">
        <f t="shared" si="444"/>
        <v>2.5153344169159206E-6</v>
      </c>
      <c r="BH369" s="18">
        <f t="shared" si="445"/>
        <v>3.8381980822706137E-7</v>
      </c>
      <c r="BI369" s="18">
        <f t="shared" si="446"/>
        <v>4.6854253397633226E-8</v>
      </c>
      <c r="BJ369" s="19">
        <f t="shared" si="447"/>
        <v>0.26225534417724383</v>
      </c>
      <c r="BK369" s="19">
        <f t="shared" si="448"/>
        <v>0.38691786024532704</v>
      </c>
      <c r="BL369" s="19">
        <f t="shared" si="449"/>
        <v>0.33242805622126537</v>
      </c>
      <c r="BM369" s="19">
        <f t="shared" si="450"/>
        <v>0.15854106810307877</v>
      </c>
      <c r="BN369" s="19">
        <f t="shared" si="451"/>
        <v>0.84144068401616345</v>
      </c>
    </row>
    <row r="370" spans="1:66" x14ac:dyDescent="0.25">
      <c r="A370" t="s">
        <v>27</v>
      </c>
      <c r="B370" t="s">
        <v>296</v>
      </c>
      <c r="C370" t="s">
        <v>194</v>
      </c>
      <c r="D370" s="16">
        <v>44349</v>
      </c>
      <c r="E370" s="15">
        <f>VLOOKUP(A370,home!$A$2:$E$405,3,FALSE)</f>
        <v>1.31658291457286</v>
      </c>
      <c r="F370" s="15">
        <f>VLOOKUP(B370,home!$B$2:$E$405,3,FALSE)</f>
        <v>0.76</v>
      </c>
      <c r="G370" s="15">
        <f>VLOOKUP(C370,away!$B$2:$E$405,4,FALSE)</f>
        <v>1.1399999999999999</v>
      </c>
      <c r="H370" s="15">
        <f>VLOOKUP(A370,away!$A$2:$E$405,3,FALSE)</f>
        <v>1.0703517587939699</v>
      </c>
      <c r="I370" s="15">
        <f>VLOOKUP(C370,away!$B$2:$E$405,3,FALSE)</f>
        <v>0.61</v>
      </c>
      <c r="J370" s="15">
        <f>VLOOKUP(B370,home!$B$2:$E$405,4,FALSE)</f>
        <v>1.4</v>
      </c>
      <c r="K370" s="17">
        <f t="shared" si="452"/>
        <v>1.1406874371859257</v>
      </c>
      <c r="L370" s="17">
        <f t="shared" si="453"/>
        <v>0.91408040201005025</v>
      </c>
      <c r="M370" s="18">
        <f t="shared" si="398"/>
        <v>0.12812257716551129</v>
      </c>
      <c r="N370" s="18">
        <f t="shared" si="399"/>
        <v>0.1461478141925831</v>
      </c>
      <c r="O370" s="18">
        <f t="shared" si="400"/>
        <v>0.11711433684201426</v>
      </c>
      <c r="P370" s="18">
        <f t="shared" si="401"/>
        <v>0.13359085275004651</v>
      </c>
      <c r="Q370" s="18">
        <f t="shared" si="402"/>
        <v>8.3354487810831254E-2</v>
      </c>
      <c r="R370" s="18">
        <f t="shared" si="403"/>
        <v>5.3525960050844409E-2</v>
      </c>
      <c r="S370" s="18">
        <f t="shared" si="404"/>
        <v>3.4823128626717596E-2</v>
      </c>
      <c r="T370" s="18">
        <f t="shared" si="405"/>
        <v>7.6192703727466476E-2</v>
      </c>
      <c r="U370" s="18">
        <f t="shared" si="406"/>
        <v>6.1056390193313957E-2</v>
      </c>
      <c r="V370" s="18">
        <f t="shared" si="407"/>
        <v>4.0343756490301775E-3</v>
      </c>
      <c r="W370" s="18">
        <f t="shared" si="408"/>
        <v>3.1693805692960854E-2</v>
      </c>
      <c r="X370" s="18">
        <f t="shared" si="409"/>
        <v>2.897068664905008E-2</v>
      </c>
      <c r="Y370" s="18">
        <f t="shared" si="410"/>
        <v>1.3240768449335444E-2</v>
      </c>
      <c r="Z370" s="18">
        <f t="shared" si="411"/>
        <v>1.6309010360416584E-2</v>
      </c>
      <c r="AA370" s="18">
        <f t="shared" si="412"/>
        <v>1.8603483231062305E-2</v>
      </c>
      <c r="AB370" s="18">
        <f t="shared" si="413"/>
        <v>1.0610379804785904E-2</v>
      </c>
      <c r="AC370" s="18">
        <f t="shared" si="414"/>
        <v>2.6291018296278207E-4</v>
      </c>
      <c r="AD370" s="18">
        <f t="shared" si="415"/>
        <v>9.038181497643058E-3</v>
      </c>
      <c r="AE370" s="18">
        <f t="shared" si="416"/>
        <v>8.261624576805366E-3</v>
      </c>
      <c r="AF370" s="18">
        <f t="shared" si="417"/>
        <v>3.7758945572111797E-3</v>
      </c>
      <c r="AG370" s="18">
        <f t="shared" si="418"/>
        <v>1.1504904049343854E-3</v>
      </c>
      <c r="AH370" s="18">
        <f t="shared" si="419"/>
        <v>3.7269366866589156E-3</v>
      </c>
      <c r="AI370" s="18">
        <f t="shared" si="420"/>
        <v>4.2512698576591644E-3</v>
      </c>
      <c r="AJ370" s="18">
        <f t="shared" si="421"/>
        <v>2.4246850593595041E-3</v>
      </c>
      <c r="AK370" s="18">
        <f t="shared" si="422"/>
        <v>9.2193592878126536E-4</v>
      </c>
      <c r="AL370" s="18">
        <f t="shared" si="423"/>
        <v>1.0965247910459057E-5</v>
      </c>
      <c r="AM370" s="18">
        <f t="shared" si="424"/>
        <v>2.0619480178735421E-3</v>
      </c>
      <c r="AN370" s="18">
        <f t="shared" si="425"/>
        <v>1.8847862731016737E-3</v>
      </c>
      <c r="AO370" s="18">
        <f t="shared" si="426"/>
        <v>8.6142309710990101E-4</v>
      </c>
      <c r="AP370" s="18">
        <f t="shared" si="427"/>
        <v>2.6246999030232033E-4</v>
      </c>
      <c r="AQ370" s="18">
        <f t="shared" si="428"/>
        <v>5.9979668562779725E-5</v>
      </c>
      <c r="AR370" s="18">
        <f t="shared" si="429"/>
        <v>6.8134395696143755E-4</v>
      </c>
      <c r="AS370" s="18">
        <f t="shared" si="430"/>
        <v>7.7720049210845991E-4</v>
      </c>
      <c r="AT370" s="18">
        <f t="shared" si="431"/>
        <v>4.4327141876141982E-4</v>
      </c>
      <c r="AU370" s="18">
        <f t="shared" si="432"/>
        <v>1.6854471288157771E-4</v>
      </c>
      <c r="AV370" s="18">
        <f t="shared" si="433"/>
        <v>4.8064209147031161E-5</v>
      </c>
      <c r="AW370" s="18">
        <f t="shared" si="434"/>
        <v>3.1759013980146813E-7</v>
      </c>
      <c r="AX370" s="18">
        <f t="shared" si="435"/>
        <v>3.9200636668646122E-4</v>
      </c>
      <c r="AY370" s="18">
        <f t="shared" si="436"/>
        <v>3.5832533725125968E-4</v>
      </c>
      <c r="AZ370" s="18">
        <f t="shared" si="437"/>
        <v>1.637690841625091E-4</v>
      </c>
      <c r="BA370" s="18">
        <f t="shared" si="438"/>
        <v>4.9899370096028027E-5</v>
      </c>
      <c r="BB370" s="18">
        <f t="shared" si="439"/>
        <v>1.1403009069356393E-5</v>
      </c>
      <c r="BC370" s="18">
        <f t="shared" si="440"/>
        <v>2.0846534228483094E-6</v>
      </c>
      <c r="BD370" s="18">
        <f t="shared" si="441"/>
        <v>1.0380052634773816E-4</v>
      </c>
      <c r="BE370" s="18">
        <f t="shared" si="442"/>
        <v>1.184039563781516E-4</v>
      </c>
      <c r="BF370" s="18">
        <f t="shared" si="443"/>
        <v>6.7530952776833963E-5</v>
      </c>
      <c r="BG370" s="18">
        <f t="shared" si="444"/>
        <v>2.5677236484576826E-5</v>
      </c>
      <c r="BH370" s="18">
        <f t="shared" si="445"/>
        <v>7.3224252699022261E-6</v>
      </c>
      <c r="BI370" s="18">
        <f t="shared" si="446"/>
        <v>1.6705197030220457E-6</v>
      </c>
      <c r="BJ370" s="19">
        <f t="shared" si="447"/>
        <v>0.40793455242645987</v>
      </c>
      <c r="BK370" s="19">
        <f t="shared" si="448"/>
        <v>0.30120313495943007</v>
      </c>
      <c r="BL370" s="19">
        <f t="shared" si="449"/>
        <v>0.27467820806129983</v>
      </c>
      <c r="BM370" s="19">
        <f t="shared" si="450"/>
        <v>0.33791086924866404</v>
      </c>
      <c r="BN370" s="19">
        <f t="shared" si="451"/>
        <v>0.66185602881183081</v>
      </c>
    </row>
    <row r="371" spans="1:66" x14ac:dyDescent="0.25">
      <c r="A371" t="s">
        <v>27</v>
      </c>
      <c r="B371" t="s">
        <v>299</v>
      </c>
      <c r="C371" t="s">
        <v>28</v>
      </c>
      <c r="D371" s="16">
        <v>44349</v>
      </c>
      <c r="E371" s="15">
        <f>VLOOKUP(A371,home!$A$2:$E$405,3,FALSE)</f>
        <v>1.31658291457286</v>
      </c>
      <c r="F371" s="15">
        <f>VLOOKUP(B371,home!$B$2:$E$405,3,FALSE)</f>
        <v>1.29</v>
      </c>
      <c r="G371" s="15">
        <f>VLOOKUP(C371,away!$B$2:$E$405,4,FALSE)</f>
        <v>0.61</v>
      </c>
      <c r="H371" s="15">
        <f>VLOOKUP(A371,away!$A$2:$E$405,3,FALSE)</f>
        <v>1.0703517587939699</v>
      </c>
      <c r="I371" s="15">
        <f>VLOOKUP(C371,away!$B$2:$E$405,3,FALSE)</f>
        <v>0.84</v>
      </c>
      <c r="J371" s="15">
        <f>VLOOKUP(B371,home!$B$2:$E$405,4,FALSE)</f>
        <v>0.65</v>
      </c>
      <c r="K371" s="17">
        <f t="shared" si="452"/>
        <v>1.0360190954773836</v>
      </c>
      <c r="L371" s="17">
        <f t="shared" si="453"/>
        <v>0.58441206030150761</v>
      </c>
      <c r="M371" s="18">
        <f t="shared" si="398"/>
        <v>0.19781339230744602</v>
      </c>
      <c r="N371" s="18">
        <f t="shared" si="399"/>
        <v>0.20493845177167302</v>
      </c>
      <c r="O371" s="18">
        <f t="shared" si="400"/>
        <v>0.11560453215362491</v>
      </c>
      <c r="P371" s="18">
        <f t="shared" si="401"/>
        <v>0.11976850283488458</v>
      </c>
      <c r="Q371" s="18">
        <f t="shared" si="402"/>
        <v>0.10616007471651204</v>
      </c>
      <c r="R371" s="18">
        <f t="shared" si="403"/>
        <v>3.3780341408045908E-2</v>
      </c>
      <c r="S371" s="18">
        <f t="shared" si="404"/>
        <v>1.8128820935712001E-2</v>
      </c>
      <c r="T371" s="18">
        <f t="shared" si="405"/>
        <v>6.2041227986838782E-2</v>
      </c>
      <c r="U371" s="18">
        <f t="shared" si="406"/>
        <v>3.4997078750480921E-2</v>
      </c>
      <c r="V371" s="18">
        <f t="shared" si="407"/>
        <v>1.2195903513489764E-3</v>
      </c>
      <c r="W371" s="18">
        <f t="shared" si="408"/>
        <v>3.6661288194537421E-2</v>
      </c>
      <c r="X371" s="18">
        <f t="shared" si="409"/>
        <v>2.1425298967076952E-2</v>
      </c>
      <c r="Y371" s="18">
        <f t="shared" si="410"/>
        <v>6.2606015559626017E-3</v>
      </c>
      <c r="Z371" s="18">
        <f t="shared" si="411"/>
        <v>6.580546306654814E-3</v>
      </c>
      <c r="AA371" s="18">
        <f t="shared" si="412"/>
        <v>6.8175716323675565E-3</v>
      </c>
      <c r="AB371" s="18">
        <f t="shared" si="413"/>
        <v>3.5315671979588526E-3</v>
      </c>
      <c r="AC371" s="18">
        <f t="shared" si="414"/>
        <v>4.6150979955490944E-5</v>
      </c>
      <c r="AD371" s="18">
        <f t="shared" si="415"/>
        <v>9.4954486585850841E-3</v>
      </c>
      <c r="AE371" s="18">
        <f t="shared" si="416"/>
        <v>5.5492547140508948E-3</v>
      </c>
      <c r="AF371" s="18">
        <f t="shared" si="417"/>
        <v>1.6215256902881684E-3</v>
      </c>
      <c r="AG371" s="18">
        <f t="shared" si="418"/>
        <v>3.1587972316437764E-4</v>
      </c>
      <c r="AH371" s="18">
        <f t="shared" si="419"/>
        <v>9.6143765624540393E-4</v>
      </c>
      <c r="AI371" s="18">
        <f t="shared" si="420"/>
        <v>9.9606777098125887E-4</v>
      </c>
      <c r="AJ371" s="18">
        <f t="shared" si="421"/>
        <v>5.1597261556308874E-4</v>
      </c>
      <c r="AK371" s="18">
        <f t="shared" si="422"/>
        <v>1.7818582748892368E-4</v>
      </c>
      <c r="AL371" s="18">
        <f t="shared" si="423"/>
        <v>1.1177066849025189E-6</v>
      </c>
      <c r="AM371" s="18">
        <f t="shared" si="424"/>
        <v>1.9674932260838516E-3</v>
      </c>
      <c r="AN371" s="18">
        <f t="shared" si="425"/>
        <v>1.1498267698849235E-3</v>
      </c>
      <c r="AO371" s="18">
        <f t="shared" si="426"/>
        <v>3.3598631578913776E-4</v>
      </c>
      <c r="AP371" s="18">
        <f t="shared" si="427"/>
        <v>6.5451485014480991E-5</v>
      </c>
      <c r="AQ371" s="18">
        <f t="shared" si="428"/>
        <v>9.5626593017765213E-6</v>
      </c>
      <c r="AR371" s="18">
        <f t="shared" si="429"/>
        <v>1.1237515230756586E-4</v>
      </c>
      <c r="AS371" s="18">
        <f t="shared" si="430"/>
        <v>1.1642280364781758E-4</v>
      </c>
      <c r="AT371" s="18">
        <f t="shared" si="431"/>
        <v>6.0308123864076499E-5</v>
      </c>
      <c r="AU371" s="18">
        <f t="shared" si="432"/>
        <v>2.0826789311866186E-5</v>
      </c>
      <c r="AV371" s="18">
        <f t="shared" si="433"/>
        <v>5.3942378561444099E-6</v>
      </c>
      <c r="AW371" s="18">
        <f t="shared" si="434"/>
        <v>1.8798027370055006E-8</v>
      </c>
      <c r="AX371" s="18">
        <f t="shared" si="435"/>
        <v>3.3972675874087844E-4</v>
      </c>
      <c r="AY371" s="18">
        <f t="shared" si="436"/>
        <v>1.9854041501530997E-4</v>
      </c>
      <c r="AZ371" s="18">
        <f t="shared" si="437"/>
        <v>5.8014706496106833E-5</v>
      </c>
      <c r="BA371" s="18">
        <f t="shared" si="438"/>
        <v>1.1301498050392353E-5</v>
      </c>
      <c r="BB371" s="18">
        <f t="shared" si="439"/>
        <v>1.6511829400308162E-6</v>
      </c>
      <c r="BC371" s="18">
        <f t="shared" si="440"/>
        <v>1.9299424478362205E-7</v>
      </c>
      <c r="BD371" s="18">
        <f t="shared" si="441"/>
        <v>1.0945565714460045E-5</v>
      </c>
      <c r="BE371" s="18">
        <f t="shared" si="442"/>
        <v>1.1339815090983155E-5</v>
      </c>
      <c r="BF371" s="18">
        <f t="shared" si="443"/>
        <v>5.8741324867205765E-6</v>
      </c>
      <c r="BG371" s="18">
        <f t="shared" si="444"/>
        <v>2.0285711418688552E-6</v>
      </c>
      <c r="BH371" s="18">
        <f t="shared" si="445"/>
        <v>5.2540960987762354E-7</v>
      </c>
      <c r="BI371" s="18">
        <f t="shared" si="446"/>
        <v>1.0886687775610814E-7</v>
      </c>
      <c r="BJ371" s="19">
        <f t="shared" si="447"/>
        <v>0.458606799990251</v>
      </c>
      <c r="BK371" s="19">
        <f t="shared" si="448"/>
        <v>0.33717611553104732</v>
      </c>
      <c r="BL371" s="19">
        <f t="shared" si="449"/>
        <v>0.19772890448066599</v>
      </c>
      <c r="BM371" s="19">
        <f t="shared" si="450"/>
        <v>0.22182854949944469</v>
      </c>
      <c r="BN371" s="19">
        <f t="shared" si="451"/>
        <v>0.77806529519218637</v>
      </c>
    </row>
    <row r="372" spans="1:66" x14ac:dyDescent="0.25">
      <c r="A372" t="s">
        <v>27</v>
      </c>
      <c r="B372" t="s">
        <v>188</v>
      </c>
      <c r="C372" t="s">
        <v>298</v>
      </c>
      <c r="D372" s="16">
        <v>44349</v>
      </c>
      <c r="E372" s="15">
        <f>VLOOKUP(A372,home!$A$2:$E$405,3,FALSE)</f>
        <v>1.31658291457286</v>
      </c>
      <c r="F372" s="15">
        <f>VLOOKUP(B372,home!$B$2:$E$405,3,FALSE)</f>
        <v>1.43</v>
      </c>
      <c r="G372" s="15">
        <f>VLOOKUP(C372,away!$B$2:$E$405,4,FALSE)</f>
        <v>0.84</v>
      </c>
      <c r="H372" s="15">
        <f>VLOOKUP(A372,away!$A$2:$E$405,3,FALSE)</f>
        <v>1.0703517587939699</v>
      </c>
      <c r="I372" s="15">
        <f>VLOOKUP(C372,away!$B$2:$E$405,3,FALSE)</f>
        <v>1.44</v>
      </c>
      <c r="J372" s="15">
        <f>VLOOKUP(B372,home!$B$2:$E$405,4,FALSE)</f>
        <v>0.52</v>
      </c>
      <c r="K372" s="17">
        <f t="shared" si="452"/>
        <v>1.5814793969849192</v>
      </c>
      <c r="L372" s="17">
        <f t="shared" si="453"/>
        <v>0.80147939698492465</v>
      </c>
      <c r="M372" s="18">
        <f t="shared" si="398"/>
        <v>9.2277144135690284E-2</v>
      </c>
      <c r="N372" s="18">
        <f t="shared" si="399"/>
        <v>0.14593440226320195</v>
      </c>
      <c r="O372" s="18">
        <f t="shared" si="400"/>
        <v>7.3958229837364012E-2</v>
      </c>
      <c r="P372" s="18">
        <f t="shared" si="401"/>
        <v>0.11696341672526651</v>
      </c>
      <c r="Q372" s="18">
        <f t="shared" si="402"/>
        <v>0.11539612524528164</v>
      </c>
      <c r="R372" s="18">
        <f t="shared" si="403"/>
        <v>2.9637998726061487E-2</v>
      </c>
      <c r="S372" s="18">
        <f t="shared" si="404"/>
        <v>3.7063459701168665E-2</v>
      </c>
      <c r="T372" s="18">
        <f t="shared" si="405"/>
        <v>9.2487616875985168E-2</v>
      </c>
      <c r="U372" s="18">
        <f t="shared" si="406"/>
        <v>4.6871884353131527E-2</v>
      </c>
      <c r="V372" s="18">
        <f t="shared" si="407"/>
        <v>5.2198659242005769E-3</v>
      </c>
      <c r="W372" s="18">
        <f t="shared" si="408"/>
        <v>6.0832198189101412E-2</v>
      </c>
      <c r="X372" s="18">
        <f t="shared" si="409"/>
        <v>4.8755753521868422E-2</v>
      </c>
      <c r="Y372" s="18">
        <f t="shared" si="410"/>
        <v>1.9538365966126358E-2</v>
      </c>
      <c r="Z372" s="18">
        <f t="shared" si="411"/>
        <v>7.9180817822679089E-3</v>
      </c>
      <c r="AA372" s="18">
        <f t="shared" si="412"/>
        <v>1.2522283202298328E-2</v>
      </c>
      <c r="AB372" s="18">
        <f t="shared" si="413"/>
        <v>9.9018664438225729E-3</v>
      </c>
      <c r="AC372" s="18">
        <f t="shared" si="414"/>
        <v>4.1351880729839939E-4</v>
      </c>
      <c r="AD372" s="18">
        <f t="shared" si="415"/>
        <v>2.4051217027341792E-2</v>
      </c>
      <c r="AE372" s="18">
        <f t="shared" si="416"/>
        <v>1.9276554919827448E-2</v>
      </c>
      <c r="AF372" s="18">
        <f t="shared" si="417"/>
        <v>7.7248808065450434E-3</v>
      </c>
      <c r="AG372" s="18">
        <f t="shared" si="418"/>
        <v>2.0637776035367134E-3</v>
      </c>
      <c r="AH372" s="18">
        <f t="shared" si="419"/>
        <v>1.5865448530323499E-3</v>
      </c>
      <c r="AI372" s="18">
        <f t="shared" si="420"/>
        <v>2.5090879974631283E-3</v>
      </c>
      <c r="AJ372" s="18">
        <f t="shared" si="421"/>
        <v>1.9840354866050435E-3</v>
      </c>
      <c r="AK372" s="18">
        <f t="shared" si="422"/>
        <v>1.0459037483176086E-3</v>
      </c>
      <c r="AL372" s="18">
        <f t="shared" si="423"/>
        <v>2.0965786505337241E-5</v>
      </c>
      <c r="AM372" s="18">
        <f t="shared" si="424"/>
        <v>7.6073008402307791E-3</v>
      </c>
      <c r="AN372" s="18">
        <f t="shared" si="425"/>
        <v>6.0970948901110751E-3</v>
      </c>
      <c r="AO372" s="18">
        <f t="shared" si="426"/>
        <v>2.443347967943045E-3</v>
      </c>
      <c r="AP372" s="18">
        <f t="shared" si="427"/>
        <v>6.5276435199044429E-4</v>
      </c>
      <c r="AQ372" s="18">
        <f t="shared" si="428"/>
        <v>1.3079429480163907E-4</v>
      </c>
      <c r="AR372" s="18">
        <f t="shared" si="429"/>
        <v>2.5431660241958089E-4</v>
      </c>
      <c r="AS372" s="18">
        <f t="shared" si="430"/>
        <v>4.0219646703777229E-4</v>
      </c>
      <c r="AT372" s="18">
        <f t="shared" si="431"/>
        <v>3.1803271308018056E-4</v>
      </c>
      <c r="AU372" s="18">
        <f t="shared" si="432"/>
        <v>1.6765406110117394E-4</v>
      </c>
      <c r="AV372" s="18">
        <f t="shared" si="433"/>
        <v>6.6285360863089322E-5</v>
      </c>
      <c r="AW372" s="18">
        <f t="shared" si="434"/>
        <v>7.3818388404404229E-7</v>
      </c>
      <c r="AX372" s="18">
        <f t="shared" si="435"/>
        <v>2.0051315909151738E-3</v>
      </c>
      <c r="AY372" s="18">
        <f t="shared" si="436"/>
        <v>1.6070716583621162E-3</v>
      </c>
      <c r="AZ372" s="18">
        <f t="shared" si="437"/>
        <v>6.4401741182781587E-4</v>
      </c>
      <c r="BA372" s="18">
        <f t="shared" si="438"/>
        <v>1.7205556229318327E-4</v>
      </c>
      <c r="BB372" s="18">
        <f t="shared" si="439"/>
        <v>3.4474747078660656E-5</v>
      </c>
      <c r="BC372" s="18">
        <f t="shared" si="440"/>
        <v>5.5261598999625505E-6</v>
      </c>
      <c r="BD372" s="18">
        <f t="shared" si="441"/>
        <v>3.3971586191750072E-5</v>
      </c>
      <c r="BE372" s="18">
        <f t="shared" si="442"/>
        <v>5.3725363645150109E-5</v>
      </c>
      <c r="BF372" s="18">
        <f t="shared" si="443"/>
        <v>4.2482777850163753E-5</v>
      </c>
      <c r="BG372" s="18">
        <f t="shared" si="444"/>
        <v>2.2395212632240423E-5</v>
      </c>
      <c r="BH372" s="18">
        <f t="shared" si="445"/>
        <v>8.8543918422461538E-6</v>
      </c>
      <c r="BI372" s="18">
        <f t="shared" si="446"/>
        <v>2.8006076542687254E-6</v>
      </c>
      <c r="BJ372" s="19">
        <f t="shared" si="447"/>
        <v>0.55746047189427017</v>
      </c>
      <c r="BK372" s="19">
        <f t="shared" si="448"/>
        <v>0.25356544273849191</v>
      </c>
      <c r="BL372" s="19">
        <f t="shared" si="449"/>
        <v>0.18139054979241373</v>
      </c>
      <c r="BM372" s="19">
        <f t="shared" si="450"/>
        <v>0.42456089580009926</v>
      </c>
      <c r="BN372" s="19">
        <f t="shared" si="451"/>
        <v>0.57416731693286582</v>
      </c>
    </row>
    <row r="373" spans="1:66" x14ac:dyDescent="0.25">
      <c r="A373" t="s">
        <v>27</v>
      </c>
      <c r="B373" t="s">
        <v>192</v>
      </c>
      <c r="C373" t="s">
        <v>30</v>
      </c>
      <c r="D373" s="16">
        <v>44349</v>
      </c>
      <c r="E373" s="15">
        <f>VLOOKUP(A373,home!$A$2:$E$405,3,FALSE)</f>
        <v>1.31658291457286</v>
      </c>
      <c r="F373" s="15">
        <f>VLOOKUP(B373,home!$B$2:$E$405,3,FALSE)</f>
        <v>1.1399999999999999</v>
      </c>
      <c r="G373" s="15">
        <f>VLOOKUP(C373,away!$B$2:$E$405,4,FALSE)</f>
        <v>1.22</v>
      </c>
      <c r="H373" s="15">
        <f>VLOOKUP(A373,away!$A$2:$E$405,3,FALSE)</f>
        <v>1.0703517587939699</v>
      </c>
      <c r="I373" s="15">
        <f>VLOOKUP(C373,away!$B$2:$E$405,3,FALSE)</f>
        <v>1.06</v>
      </c>
      <c r="J373" s="15">
        <f>VLOOKUP(B373,home!$B$2:$E$405,4,FALSE)</f>
        <v>1.03</v>
      </c>
      <c r="K373" s="17">
        <f t="shared" si="452"/>
        <v>1.8311035175879335</v>
      </c>
      <c r="L373" s="17">
        <f t="shared" si="453"/>
        <v>1.1686100502512564</v>
      </c>
      <c r="M373" s="18">
        <f t="shared" si="398"/>
        <v>4.9801331027981718E-2</v>
      </c>
      <c r="N373" s="18">
        <f t="shared" si="399"/>
        <v>9.119139242589841E-2</v>
      </c>
      <c r="O373" s="18">
        <f t="shared" si="400"/>
        <v>5.8198335955189168E-2</v>
      </c>
      <c r="P373" s="18">
        <f t="shared" si="401"/>
        <v>0.10656717768531118</v>
      </c>
      <c r="Q373" s="18">
        <f t="shared" si="402"/>
        <v>8.3490439722402138E-2</v>
      </c>
      <c r="R373" s="18">
        <f t="shared" si="403"/>
        <v>3.4005580152566571E-2</v>
      </c>
      <c r="S373" s="18">
        <f t="shared" si="404"/>
        <v>5.7009336524719678E-2</v>
      </c>
      <c r="T373" s="18">
        <f t="shared" si="405"/>
        <v>9.7567766959495844E-2</v>
      </c>
      <c r="U373" s="18">
        <f t="shared" si="406"/>
        <v>6.226773743498306E-2</v>
      </c>
      <c r="V373" s="18">
        <f t="shared" si="407"/>
        <v>1.3554577691771107E-2</v>
      </c>
      <c r="W373" s="18">
        <f t="shared" si="408"/>
        <v>5.095987928688462E-2</v>
      </c>
      <c r="X373" s="18">
        <f t="shared" si="409"/>
        <v>5.9552227094244195E-2</v>
      </c>
      <c r="Y373" s="18">
        <f t="shared" si="410"/>
        <v>3.4796665548589484E-2</v>
      </c>
      <c r="Z373" s="18">
        <f t="shared" si="411"/>
        <v>1.3246420910304649E-2</v>
      </c>
      <c r="AA373" s="18">
        <f t="shared" si="412"/>
        <v>2.4255567924309197E-2</v>
      </c>
      <c r="AB373" s="18">
        <f t="shared" si="413"/>
        <v>2.2207227873647817E-2</v>
      </c>
      <c r="AC373" s="18">
        <f t="shared" si="414"/>
        <v>1.8127942811868893E-3</v>
      </c>
      <c r="AD373" s="18">
        <f t="shared" si="415"/>
        <v>2.3328203554517729E-2</v>
      </c>
      <c r="AE373" s="18">
        <f t="shared" si="416"/>
        <v>2.7261573128116504E-2</v>
      </c>
      <c r="AF373" s="18">
        <f t="shared" si="417"/>
        <v>1.5929074171588269E-2</v>
      </c>
      <c r="AG373" s="18">
        <f t="shared" si="418"/>
        <v>6.2049587227052533E-3</v>
      </c>
      <c r="AH373" s="18">
        <f t="shared" si="419"/>
        <v>3.8699751514101027E-3</v>
      </c>
      <c r="AI373" s="18">
        <f t="shared" si="420"/>
        <v>7.0863251127249336E-3</v>
      </c>
      <c r="AJ373" s="18">
        <f t="shared" si="421"/>
        <v>6.4878974203411701E-3</v>
      </c>
      <c r="AK373" s="18">
        <f t="shared" si="422"/>
        <v>3.960003929378798E-3</v>
      </c>
      <c r="AL373" s="18">
        <f t="shared" si="423"/>
        <v>1.5516402175003321E-4</v>
      </c>
      <c r="AM373" s="18">
        <f t="shared" si="424"/>
        <v>8.5432711175369453E-3</v>
      </c>
      <c r="AN373" s="18">
        <f t="shared" si="425"/>
        <v>9.9837524899749584E-3</v>
      </c>
      <c r="AO373" s="18">
        <f t="shared" si="426"/>
        <v>5.8335567495028731E-3</v>
      </c>
      <c r="AP373" s="18">
        <f t="shared" si="427"/>
        <v>2.272384348726703E-3</v>
      </c>
      <c r="AQ373" s="18">
        <f t="shared" si="428"/>
        <v>6.6388279698892025E-4</v>
      </c>
      <c r="AR373" s="18">
        <f t="shared" si="429"/>
        <v>9.0449837123209389E-4</v>
      </c>
      <c r="AS373" s="18">
        <f t="shared" si="430"/>
        <v>1.6562301492156436E-3</v>
      </c>
      <c r="AT373" s="18">
        <f t="shared" si="431"/>
        <v>1.5163644260819769E-3</v>
      </c>
      <c r="AU373" s="18">
        <f t="shared" si="432"/>
        <v>9.2554007818130516E-4</v>
      </c>
      <c r="AV373" s="18">
        <f t="shared" si="433"/>
        <v>4.2368992320659981E-4</v>
      </c>
      <c r="AW373" s="18">
        <f t="shared" si="434"/>
        <v>9.2229752001522333E-6</v>
      </c>
      <c r="AX373" s="18">
        <f t="shared" si="435"/>
        <v>2.6072689658382178E-3</v>
      </c>
      <c r="AY373" s="18">
        <f t="shared" si="436"/>
        <v>3.0468807171867411E-3</v>
      </c>
      <c r="AZ373" s="18">
        <f t="shared" si="437"/>
        <v>1.7803077140105914E-3</v>
      </c>
      <c r="BA373" s="18">
        <f t="shared" si="438"/>
        <v>6.9349516237753885E-4</v>
      </c>
      <c r="BB373" s="18">
        <f t="shared" si="439"/>
        <v>2.0260635413875473E-4</v>
      </c>
      <c r="BC373" s="18">
        <f t="shared" si="440"/>
        <v>4.7353564338262765E-5</v>
      </c>
      <c r="BD373" s="18">
        <f t="shared" si="441"/>
        <v>1.7616764784295297E-4</v>
      </c>
      <c r="BE373" s="18">
        <f t="shared" si="442"/>
        <v>3.2258119965042348E-4</v>
      </c>
      <c r="BF373" s="18">
        <f t="shared" si="443"/>
        <v>2.9533978469381301E-4</v>
      </c>
      <c r="BG373" s="18">
        <f t="shared" si="444"/>
        <v>1.8026590621216795E-4</v>
      </c>
      <c r="BH373" s="18">
        <f t="shared" si="445"/>
        <v>8.2521383741569342E-5</v>
      </c>
      <c r="BI373" s="18">
        <f t="shared" si="446"/>
        <v>3.0221039209082251E-5</v>
      </c>
      <c r="BJ373" s="19">
        <f t="shared" si="447"/>
        <v>0.52595694059506282</v>
      </c>
      <c r="BK373" s="19">
        <f t="shared" si="448"/>
        <v>0.23194726194990731</v>
      </c>
      <c r="BL373" s="19">
        <f t="shared" si="449"/>
        <v>0.22885207086381845</v>
      </c>
      <c r="BM373" s="19">
        <f t="shared" si="450"/>
        <v>0.57371077960775752</v>
      </c>
      <c r="BN373" s="19">
        <f t="shared" si="451"/>
        <v>0.42325425696934921</v>
      </c>
    </row>
    <row r="374" spans="1:66" x14ac:dyDescent="0.25">
      <c r="A374" t="s">
        <v>196</v>
      </c>
      <c r="B374" t="s">
        <v>197</v>
      </c>
      <c r="C374" t="s">
        <v>205</v>
      </c>
      <c r="D374" s="16">
        <v>44349</v>
      </c>
      <c r="E374" s="15">
        <f>VLOOKUP(A374,home!$A$2:$E$405,3,FALSE)</f>
        <v>1.6</v>
      </c>
      <c r="F374" s="15">
        <f>VLOOKUP(B374,home!$B$2:$E$405,3,FALSE)</f>
        <v>0.81</v>
      </c>
      <c r="G374" s="15">
        <f>VLOOKUP(C374,away!$B$2:$E$405,4,FALSE)</f>
        <v>1.06</v>
      </c>
      <c r="H374" s="15">
        <f>VLOOKUP(A374,away!$A$2:$E$405,3,FALSE)</f>
        <v>1.51111111111111</v>
      </c>
      <c r="I374" s="15">
        <f>VLOOKUP(C374,away!$B$2:$E$405,3,FALSE)</f>
        <v>1.62</v>
      </c>
      <c r="J374" s="15">
        <f>VLOOKUP(B374,home!$B$2:$E$405,4,FALSE)</f>
        <v>1.99</v>
      </c>
      <c r="K374" s="17">
        <f t="shared" si="452"/>
        <v>1.3737600000000003</v>
      </c>
      <c r="L374" s="17">
        <f t="shared" si="453"/>
        <v>4.8715199999999967</v>
      </c>
      <c r="M374" s="18">
        <f t="shared" si="398"/>
        <v>1.9395874173378954E-3</v>
      </c>
      <c r="N374" s="18">
        <f t="shared" si="399"/>
        <v>2.6645276104421078E-3</v>
      </c>
      <c r="O374" s="18">
        <f t="shared" si="400"/>
        <v>9.4487388953098973E-3</v>
      </c>
      <c r="P374" s="18">
        <f t="shared" si="401"/>
        <v>1.2980299544820929E-2</v>
      </c>
      <c r="Q374" s="18">
        <f t="shared" si="402"/>
        <v>1.8302107250604755E-3</v>
      </c>
      <c r="R374" s="18">
        <f t="shared" si="403"/>
        <v>2.3014860251640023E-2</v>
      </c>
      <c r="S374" s="18">
        <f t="shared" si="404"/>
        <v>2.1717012438723985E-2</v>
      </c>
      <c r="T374" s="18">
        <f t="shared" si="405"/>
        <v>8.9159081513466021E-3</v>
      </c>
      <c r="U374" s="18">
        <f t="shared" si="406"/>
        <v>3.1616894419293003E-2</v>
      </c>
      <c r="V374" s="18">
        <f t="shared" si="407"/>
        <v>1.6148527496873604E-2</v>
      </c>
      <c r="W374" s="18">
        <f t="shared" si="408"/>
        <v>8.3809009521969334E-4</v>
      </c>
      <c r="X374" s="18">
        <f t="shared" si="409"/>
        <v>4.0827726606646377E-3</v>
      </c>
      <c r="Y374" s="18">
        <f t="shared" si="410"/>
        <v>9.9446543359404914E-3</v>
      </c>
      <c r="Z374" s="18">
        <f t="shared" si="411"/>
        <v>3.7372450671023121E-2</v>
      </c>
      <c r="AA374" s="18">
        <f t="shared" si="412"/>
        <v>5.1340777833824736E-2</v>
      </c>
      <c r="AB374" s="18">
        <f t="shared" si="413"/>
        <v>3.5264953478497549E-2</v>
      </c>
      <c r="AC374" s="18">
        <f t="shared" si="414"/>
        <v>6.7544237193009719E-3</v>
      </c>
      <c r="AD374" s="18">
        <f t="shared" si="415"/>
        <v>2.8783366230225165E-4</v>
      </c>
      <c r="AE374" s="18">
        <f t="shared" si="416"/>
        <v>1.4021874425786639E-3</v>
      </c>
      <c r="AF374" s="18">
        <f t="shared" si="417"/>
        <v>3.4153920851354045E-3</v>
      </c>
      <c r="AG374" s="18">
        <f t="shared" si="418"/>
        <v>5.5460502835262739E-3</v>
      </c>
      <c r="AH374" s="18">
        <f t="shared" si="419"/>
        <v>4.5515160223225604E-2</v>
      </c>
      <c r="AI374" s="18">
        <f t="shared" si="420"/>
        <v>6.2526906508258415E-2</v>
      </c>
      <c r="AJ374" s="18">
        <f t="shared" si="421"/>
        <v>4.2948481542392551E-2</v>
      </c>
      <c r="AK374" s="18">
        <f t="shared" si="422"/>
        <v>1.9666968667892408E-2</v>
      </c>
      <c r="AL374" s="18">
        <f t="shared" si="423"/>
        <v>1.8081050092499397E-3</v>
      </c>
      <c r="AM374" s="18">
        <f t="shared" si="424"/>
        <v>7.9082874384868248E-5</v>
      </c>
      <c r="AN374" s="18">
        <f t="shared" si="425"/>
        <v>3.8525380422337312E-4</v>
      </c>
      <c r="AO374" s="18">
        <f t="shared" si="426"/>
        <v>9.3838580617512277E-4</v>
      </c>
      <c r="AP374" s="18">
        <f t="shared" si="427"/>
        <v>1.5237884074994108E-3</v>
      </c>
      <c r="AQ374" s="18">
        <f t="shared" si="428"/>
        <v>1.8557914257253808E-3</v>
      </c>
      <c r="AR374" s="18">
        <f t="shared" si="429"/>
        <v>4.4345602666129559E-2</v>
      </c>
      <c r="AS374" s="18">
        <f t="shared" si="430"/>
        <v>6.0920215118622154E-2</v>
      </c>
      <c r="AT374" s="18">
        <f t="shared" si="431"/>
        <v>4.1844877360679197E-2</v>
      </c>
      <c r="AU374" s="18">
        <f t="shared" si="432"/>
        <v>1.9161606241002226E-2</v>
      </c>
      <c r="AV374" s="18">
        <f t="shared" si="433"/>
        <v>6.5808620474098085E-3</v>
      </c>
      <c r="AW374" s="18">
        <f t="shared" si="434"/>
        <v>3.3612166431147322E-4</v>
      </c>
      <c r="AX374" s="18">
        <f t="shared" si="435"/>
        <v>1.8106814919159408E-5</v>
      </c>
      <c r="AY374" s="18">
        <f t="shared" si="436"/>
        <v>8.8207711014983385E-5</v>
      </c>
      <c r="AZ374" s="18">
        <f t="shared" si="437"/>
        <v>2.148528141818558E-4</v>
      </c>
      <c r="BA374" s="18">
        <f t="shared" si="438"/>
        <v>3.4888659378106459E-4</v>
      </c>
      <c r="BB374" s="18">
        <f t="shared" si="439"/>
        <v>4.2490200483408258E-4</v>
      </c>
      <c r="BC374" s="18">
        <f t="shared" si="440"/>
        <v>4.1398372291786564E-4</v>
      </c>
      <c r="BD374" s="18">
        <f t="shared" si="441"/>
        <v>3.600508171668388E-2</v>
      </c>
      <c r="BE374" s="18">
        <f t="shared" si="442"/>
        <v>4.946234105911166E-2</v>
      </c>
      <c r="BF374" s="18">
        <f t="shared" si="443"/>
        <v>3.3974692826682626E-2</v>
      </c>
      <c r="BG374" s="18">
        <f t="shared" si="444"/>
        <v>1.5557691339194516E-2</v>
      </c>
      <c r="BH374" s="18">
        <f t="shared" si="445"/>
        <v>5.3431335135329678E-3</v>
      </c>
      <c r="BI374" s="18">
        <f t="shared" si="446"/>
        <v>1.46803661911021E-3</v>
      </c>
      <c r="BJ374" s="19">
        <f t="shared" si="447"/>
        <v>4.5218869031873769E-2</v>
      </c>
      <c r="BK374" s="19">
        <f t="shared" si="448"/>
        <v>6.1436163337322304E-2</v>
      </c>
      <c r="BL374" s="19">
        <f t="shared" si="449"/>
        <v>0.63600788232849303</v>
      </c>
      <c r="BM374" s="19">
        <f t="shared" si="450"/>
        <v>0.72840505487739771</v>
      </c>
      <c r="BN374" s="19">
        <f t="shared" si="451"/>
        <v>5.1878224444611327E-2</v>
      </c>
    </row>
    <row r="375" spans="1:66" x14ac:dyDescent="0.25">
      <c r="A375" t="s">
        <v>196</v>
      </c>
      <c r="B375" t="s">
        <v>203</v>
      </c>
      <c r="C375" t="s">
        <v>300</v>
      </c>
      <c r="D375" s="16">
        <v>44349</v>
      </c>
      <c r="E375" s="15">
        <f>VLOOKUP(A375,home!$A$2:$E$405,3,FALSE)</f>
        <v>1.6</v>
      </c>
      <c r="F375" s="15">
        <f>VLOOKUP(B375,home!$B$2:$E$405,3,FALSE)</f>
        <v>0.62</v>
      </c>
      <c r="G375" s="15">
        <f>VLOOKUP(C375,away!$B$2:$E$405,4,FALSE)</f>
        <v>1.06</v>
      </c>
      <c r="H375" s="15">
        <f>VLOOKUP(A375,away!$A$2:$E$405,3,FALSE)</f>
        <v>1.51111111111111</v>
      </c>
      <c r="I375" s="15">
        <f>VLOOKUP(C375,away!$B$2:$E$405,3,FALSE)</f>
        <v>0.44</v>
      </c>
      <c r="J375" s="15">
        <f>VLOOKUP(B375,home!$B$2:$E$405,4,FALSE)</f>
        <v>0.79</v>
      </c>
      <c r="K375" s="17">
        <f t="shared" si="452"/>
        <v>1.05152</v>
      </c>
      <c r="L375" s="17">
        <f t="shared" si="453"/>
        <v>0.52526222222222185</v>
      </c>
      <c r="M375" s="18">
        <f t="shared" si="398"/>
        <v>0.20663894778608127</v>
      </c>
      <c r="N375" s="18">
        <f t="shared" si="399"/>
        <v>0.2172849863760202</v>
      </c>
      <c r="O375" s="18">
        <f t="shared" si="400"/>
        <v>0.10853963291177871</v>
      </c>
      <c r="P375" s="18">
        <f t="shared" si="401"/>
        <v>0.11413159479939355</v>
      </c>
      <c r="Q375" s="18">
        <f t="shared" si="402"/>
        <v>0.11423975443705635</v>
      </c>
      <c r="R375" s="18">
        <f t="shared" si="403"/>
        <v>2.8505884391212544E-2</v>
      </c>
      <c r="S375" s="18">
        <f t="shared" si="404"/>
        <v>1.5759397092141938E-2</v>
      </c>
      <c r="T375" s="18">
        <f t="shared" si="405"/>
        <v>6.0005827281729138E-2</v>
      </c>
      <c r="U375" s="18">
        <f t="shared" si="406"/>
        <v>2.9974507555047818E-2</v>
      </c>
      <c r="V375" s="18">
        <f t="shared" si="407"/>
        <v>9.6714322384454919E-4</v>
      </c>
      <c r="W375" s="18">
        <f t="shared" si="408"/>
        <v>4.0041795528551173E-2</v>
      </c>
      <c r="X375" s="18">
        <f t="shared" si="409"/>
        <v>2.1032442501094612E-2</v>
      </c>
      <c r="Y375" s="18">
        <f t="shared" si="410"/>
        <v>5.5237737434430311E-3</v>
      </c>
      <c r="Z375" s="18">
        <f t="shared" si="411"/>
        <v>4.9910213939126829E-3</v>
      </c>
      <c r="AA375" s="18">
        <f t="shared" si="412"/>
        <v>5.2481588161270645E-3</v>
      </c>
      <c r="AB375" s="18">
        <f t="shared" si="413"/>
        <v>2.7592719791669647E-3</v>
      </c>
      <c r="AC375" s="18">
        <f t="shared" si="414"/>
        <v>3.3386009667897751E-5</v>
      </c>
      <c r="AD375" s="18">
        <f t="shared" si="415"/>
        <v>1.0526187208545531E-2</v>
      </c>
      <c r="AE375" s="18">
        <f t="shared" si="416"/>
        <v>5.5290084846877511E-3</v>
      </c>
      <c r="AF375" s="18">
        <f t="shared" si="417"/>
        <v>1.4520896416763038E-3</v>
      </c>
      <c r="AG375" s="18">
        <f t="shared" si="418"/>
        <v>2.5424261068425502E-4</v>
      </c>
      <c r="AH375" s="18">
        <f t="shared" si="419"/>
        <v>6.5539874713130665E-4</v>
      </c>
      <c r="AI375" s="18">
        <f t="shared" si="420"/>
        <v>6.891648905835117E-4</v>
      </c>
      <c r="AJ375" s="18">
        <f t="shared" si="421"/>
        <v>3.62335332873187E-4</v>
      </c>
      <c r="AK375" s="18">
        <f t="shared" si="422"/>
        <v>1.2700094974093788E-4</v>
      </c>
      <c r="AL375" s="18">
        <f t="shared" si="423"/>
        <v>7.3759541813574872E-7</v>
      </c>
      <c r="AM375" s="18">
        <f t="shared" si="424"/>
        <v>2.2136992747059598E-3</v>
      </c>
      <c r="AN375" s="18">
        <f t="shared" si="425"/>
        <v>1.1627726003637731E-3</v>
      </c>
      <c r="AO375" s="18">
        <f t="shared" si="426"/>
        <v>3.0538026000309344E-4</v>
      </c>
      <c r="AP375" s="18">
        <f t="shared" si="427"/>
        <v>5.3468237997341585E-5</v>
      </c>
      <c r="AQ375" s="18">
        <f t="shared" si="428"/>
        <v>7.0212113771975695E-6</v>
      </c>
      <c r="AR375" s="18">
        <f t="shared" si="429"/>
        <v>6.8851240471970063E-5</v>
      </c>
      <c r="AS375" s="18">
        <f t="shared" si="430"/>
        <v>7.2398456381085979E-5</v>
      </c>
      <c r="AT375" s="18">
        <f t="shared" si="431"/>
        <v>3.806421242691975E-5</v>
      </c>
      <c r="AU375" s="18">
        <f t="shared" si="432"/>
        <v>1.3341760217051555E-5</v>
      </c>
      <c r="AV375" s="18">
        <f t="shared" si="433"/>
        <v>3.5072819258585122E-6</v>
      </c>
      <c r="AW375" s="18">
        <f t="shared" si="434"/>
        <v>1.1316429277368684E-8</v>
      </c>
      <c r="AX375" s="18">
        <f t="shared" si="435"/>
        <v>3.8795817688980173E-4</v>
      </c>
      <c r="AY375" s="18">
        <f t="shared" si="436"/>
        <v>2.0377977412241907E-4</v>
      </c>
      <c r="AZ375" s="18">
        <f t="shared" si="437"/>
        <v>5.3518908499742129E-5</v>
      </c>
      <c r="BA375" s="18">
        <f t="shared" si="438"/>
        <v>9.3704869364941018E-6</v>
      </c>
      <c r="BB375" s="18">
        <f t="shared" si="439"/>
        <v>1.2304906978917977E-6</v>
      </c>
      <c r="BC375" s="18">
        <f t="shared" si="440"/>
        <v>1.2926605567968372E-7</v>
      </c>
      <c r="BD375" s="18">
        <f t="shared" si="441"/>
        <v>6.027492595510593E-6</v>
      </c>
      <c r="BE375" s="18">
        <f t="shared" si="442"/>
        <v>6.3380290140312993E-6</v>
      </c>
      <c r="BF375" s="18">
        <f t="shared" si="443"/>
        <v>3.3322821344170952E-6</v>
      </c>
      <c r="BG375" s="18">
        <f t="shared" si="444"/>
        <v>1.1679871033274214E-6</v>
      </c>
      <c r="BH375" s="18">
        <f t="shared" si="445"/>
        <v>3.0704044972271251E-7</v>
      </c>
      <c r="BI375" s="18">
        <f t="shared" si="446"/>
        <v>6.4571834738485342E-8</v>
      </c>
      <c r="BJ375" s="19">
        <f t="shared" si="447"/>
        <v>0.48028843650113773</v>
      </c>
      <c r="BK375" s="19">
        <f t="shared" si="448"/>
        <v>0.33773498628066972</v>
      </c>
      <c r="BL375" s="19">
        <f t="shared" si="449"/>
        <v>0.1770747559282167</v>
      </c>
      <c r="BM375" s="19">
        <f t="shared" si="450"/>
        <v>0.21054463094470119</v>
      </c>
      <c r="BN375" s="19">
        <f t="shared" si="451"/>
        <v>0.78934080070154256</v>
      </c>
    </row>
    <row r="376" spans="1:66" x14ac:dyDescent="0.25">
      <c r="A376" t="s">
        <v>196</v>
      </c>
      <c r="B376" t="s">
        <v>305</v>
      </c>
      <c r="C376" t="s">
        <v>198</v>
      </c>
      <c r="D376" s="16">
        <v>44349</v>
      </c>
      <c r="E376" s="15">
        <f>VLOOKUP(A376,home!$A$2:$E$405,3,FALSE)</f>
        <v>1.6</v>
      </c>
      <c r="F376" s="15">
        <f>VLOOKUP(B376,home!$B$2:$E$405,3,FALSE)</f>
        <v>1.04</v>
      </c>
      <c r="G376" s="15">
        <f>VLOOKUP(C376,away!$B$2:$E$405,4,FALSE)</f>
        <v>0.87</v>
      </c>
      <c r="H376" s="15">
        <f>VLOOKUP(A376,away!$A$2:$E$405,3,FALSE)</f>
        <v>1.51111111111111</v>
      </c>
      <c r="I376" s="15">
        <f>VLOOKUP(C376,away!$B$2:$E$405,3,FALSE)</f>
        <v>1.06</v>
      </c>
      <c r="J376" s="15">
        <f>VLOOKUP(B376,home!$B$2:$E$405,4,FALSE)</f>
        <v>0.81</v>
      </c>
      <c r="K376" s="17">
        <f t="shared" si="452"/>
        <v>1.4476800000000001</v>
      </c>
      <c r="L376" s="17">
        <f t="shared" si="453"/>
        <v>1.2974399999999993</v>
      </c>
      <c r="M376" s="18">
        <f t="shared" si="398"/>
        <v>6.4240591610959061E-2</v>
      </c>
      <c r="N376" s="18">
        <f t="shared" si="399"/>
        <v>9.2999819663353203E-2</v>
      </c>
      <c r="O376" s="18">
        <f t="shared" si="400"/>
        <v>8.3348313179722675E-2</v>
      </c>
      <c r="P376" s="18">
        <f t="shared" si="401"/>
        <v>0.12066168602402091</v>
      </c>
      <c r="Q376" s="18">
        <f t="shared" si="402"/>
        <v>6.7316989465121616E-2</v>
      </c>
      <c r="R376" s="18">
        <f t="shared" si="403"/>
        <v>5.4069717725949672E-2</v>
      </c>
      <c r="S376" s="18">
        <f t="shared" si="404"/>
        <v>5.6659045741398864E-2</v>
      </c>
      <c r="T376" s="18">
        <f t="shared" si="405"/>
        <v>8.7339754811627326E-2</v>
      </c>
      <c r="U376" s="18">
        <f t="shared" si="406"/>
        <v>7.8275648957502816E-2</v>
      </c>
      <c r="V376" s="18">
        <f t="shared" si="407"/>
        <v>1.1824603963577011E-2</v>
      </c>
      <c r="W376" s="18">
        <f t="shared" si="408"/>
        <v>3.2484486436289074E-2</v>
      </c>
      <c r="X376" s="18">
        <f t="shared" si="409"/>
        <v>4.2146672081898873E-2</v>
      </c>
      <c r="Y376" s="18">
        <f t="shared" si="410"/>
        <v>2.7341389112969426E-2</v>
      </c>
      <c r="Z376" s="18">
        <f t="shared" si="411"/>
        <v>2.3384071522118702E-2</v>
      </c>
      <c r="AA376" s="18">
        <f t="shared" si="412"/>
        <v>3.3852652661140799E-2</v>
      </c>
      <c r="AB376" s="18">
        <f t="shared" si="413"/>
        <v>2.4503904102240168E-2</v>
      </c>
      <c r="AC376" s="18">
        <f t="shared" si="414"/>
        <v>1.3881182977852238E-3</v>
      </c>
      <c r="AD376" s="18">
        <f t="shared" si="415"/>
        <v>1.1756785331021745E-2</v>
      </c>
      <c r="AE376" s="18">
        <f t="shared" si="416"/>
        <v>1.5253723559880845E-2</v>
      </c>
      <c r="AF376" s="18">
        <f t="shared" si="417"/>
        <v>9.8953955477658982E-3</v>
      </c>
      <c r="AG376" s="18">
        <f t="shared" si="418"/>
        <v>4.2795606664977935E-3</v>
      </c>
      <c r="AH376" s="18">
        <f t="shared" si="419"/>
        <v>7.5848574389144191E-3</v>
      </c>
      <c r="AI376" s="18">
        <f t="shared" si="420"/>
        <v>1.0980446417167626E-2</v>
      </c>
      <c r="AJ376" s="18">
        <f t="shared" si="421"/>
        <v>7.9480863346026182E-3</v>
      </c>
      <c r="AK376" s="18">
        <f t="shared" si="422"/>
        <v>3.835428541625838E-3</v>
      </c>
      <c r="AL376" s="18">
        <f t="shared" si="423"/>
        <v>1.0429087902919357E-4</v>
      </c>
      <c r="AM376" s="18">
        <f t="shared" si="424"/>
        <v>3.40401259760271E-3</v>
      </c>
      <c r="AN376" s="18">
        <f t="shared" si="425"/>
        <v>4.4165021046336577E-3</v>
      </c>
      <c r="AO376" s="18">
        <f t="shared" si="426"/>
        <v>2.8650732453179453E-3</v>
      </c>
      <c r="AP376" s="18">
        <f t="shared" si="427"/>
        <v>1.2390868771351045E-3</v>
      </c>
      <c r="AQ376" s="18">
        <f t="shared" si="428"/>
        <v>4.0191021946754234E-4</v>
      </c>
      <c r="AR376" s="18">
        <f t="shared" si="429"/>
        <v>1.9681794871090241E-3</v>
      </c>
      <c r="AS376" s="18">
        <f t="shared" si="430"/>
        <v>2.8492940798979915E-3</v>
      </c>
      <c r="AT376" s="18">
        <f t="shared" si="431"/>
        <v>2.0624330267933633E-3</v>
      </c>
      <c r="AU376" s="18">
        <f t="shared" si="432"/>
        <v>9.9524768140940513E-4</v>
      </c>
      <c r="AV376" s="18">
        <f t="shared" si="433"/>
        <v>3.6020004085569201E-4</v>
      </c>
      <c r="AW376" s="18">
        <f t="shared" si="434"/>
        <v>5.4413127038974991E-6</v>
      </c>
      <c r="AX376" s="18">
        <f t="shared" si="435"/>
        <v>8.213201595495814E-4</v>
      </c>
      <c r="AY376" s="18">
        <f t="shared" si="436"/>
        <v>1.0656136278060083E-3</v>
      </c>
      <c r="AZ376" s="18">
        <f t="shared" si="437"/>
        <v>6.9128487263031351E-4</v>
      </c>
      <c r="BA376" s="18">
        <f t="shared" si="438"/>
        <v>2.9896688171515782E-4</v>
      </c>
      <c r="BB376" s="18">
        <f t="shared" si="439"/>
        <v>9.6972897753128557E-5</v>
      </c>
      <c r="BC376" s="18">
        <f t="shared" si="440"/>
        <v>2.516330329216381E-5</v>
      </c>
      <c r="BD376" s="18">
        <f t="shared" si="441"/>
        <v>4.2559913229245512E-4</v>
      </c>
      <c r="BE376" s="18">
        <f t="shared" si="442"/>
        <v>6.1613135183714136E-4</v>
      </c>
      <c r="BF376" s="18">
        <f t="shared" si="443"/>
        <v>4.4598051771379659E-4</v>
      </c>
      <c r="BG376" s="18">
        <f t="shared" si="444"/>
        <v>2.1521235862796963E-4</v>
      </c>
      <c r="BH376" s="18">
        <f t="shared" si="445"/>
        <v>7.7889656834634791E-5</v>
      </c>
      <c r="BI376" s="18">
        <f t="shared" si="446"/>
        <v>2.2551859681272805E-5</v>
      </c>
      <c r="BJ376" s="19">
        <f t="shared" si="447"/>
        <v>0.40614048346332915</v>
      </c>
      <c r="BK376" s="19">
        <f t="shared" si="448"/>
        <v>0.25594395014457622</v>
      </c>
      <c r="BL376" s="19">
        <f t="shared" si="449"/>
        <v>0.31443777455191935</v>
      </c>
      <c r="BM376" s="19">
        <f t="shared" si="450"/>
        <v>0.51620898969771412</v>
      </c>
      <c r="BN376" s="19">
        <f t="shared" si="451"/>
        <v>0.48263711766912709</v>
      </c>
    </row>
    <row r="377" spans="1:66" x14ac:dyDescent="0.25">
      <c r="A377" t="s">
        <v>196</v>
      </c>
      <c r="B377" t="s">
        <v>200</v>
      </c>
      <c r="C377" t="s">
        <v>303</v>
      </c>
      <c r="D377" s="16">
        <v>44349</v>
      </c>
      <c r="E377" s="15">
        <f>VLOOKUP(A377,home!$A$2:$E$405,3,FALSE)</f>
        <v>1.6</v>
      </c>
      <c r="F377" s="15">
        <f>VLOOKUP(B377,home!$B$2:$E$405,3,FALSE)</f>
        <v>1.46</v>
      </c>
      <c r="G377" s="15">
        <f>VLOOKUP(C377,away!$B$2:$E$405,4,FALSE)</f>
        <v>0.69</v>
      </c>
      <c r="H377" s="15">
        <f>VLOOKUP(A377,away!$A$2:$E$405,3,FALSE)</f>
        <v>1.51111111111111</v>
      </c>
      <c r="I377" s="15">
        <f>VLOOKUP(C377,away!$B$2:$E$405,3,FALSE)</f>
        <v>1.32</v>
      </c>
      <c r="J377" s="15">
        <f>VLOOKUP(B377,home!$B$2:$E$405,4,FALSE)</f>
        <v>0.44</v>
      </c>
      <c r="K377" s="17">
        <f t="shared" si="452"/>
        <v>1.6118399999999997</v>
      </c>
      <c r="L377" s="17">
        <f t="shared" si="453"/>
        <v>0.87765333333333273</v>
      </c>
      <c r="M377" s="18">
        <f t="shared" si="398"/>
        <v>8.29519849353232E-2</v>
      </c>
      <c r="N377" s="18">
        <f t="shared" si="399"/>
        <v>0.1337053273981513</v>
      </c>
      <c r="O377" s="18">
        <f t="shared" si="400"/>
        <v>7.2803086085102817E-2</v>
      </c>
      <c r="P377" s="18">
        <f t="shared" si="401"/>
        <v>0.11734692627541207</v>
      </c>
      <c r="Q377" s="18">
        <f t="shared" si="402"/>
        <v>0.10775579745671812</v>
      </c>
      <c r="R377" s="18">
        <f t="shared" si="403"/>
        <v>3.1947935589772027E-2</v>
      </c>
      <c r="S377" s="18">
        <f t="shared" si="404"/>
        <v>4.1500818566980534E-2</v>
      </c>
      <c r="T377" s="18">
        <f t="shared" si="405"/>
        <v>9.4572234823880122E-2</v>
      </c>
      <c r="U377" s="18">
        <f t="shared" si="406"/>
        <v>5.1494960501018122E-2</v>
      </c>
      <c r="V377" s="18">
        <f t="shared" si="407"/>
        <v>6.5231758944591057E-3</v>
      </c>
      <c r="W377" s="18">
        <f t="shared" si="408"/>
        <v>5.7895034857545491E-2</v>
      </c>
      <c r="X377" s="18">
        <f t="shared" si="409"/>
        <v>5.0811770326174295E-2</v>
      </c>
      <c r="Y377" s="18">
        <f t="shared" si="410"/>
        <v>2.2297559799667296E-2</v>
      </c>
      <c r="Z377" s="18">
        <f t="shared" si="411"/>
        <v>9.3464040544940091E-3</v>
      </c>
      <c r="AA377" s="18">
        <f t="shared" si="412"/>
        <v>1.506490791119562E-2</v>
      </c>
      <c r="AB377" s="18">
        <f t="shared" si="413"/>
        <v>1.2141110583790776E-2</v>
      </c>
      <c r="AC377" s="18">
        <f t="shared" si="414"/>
        <v>5.7674527119925959E-4</v>
      </c>
      <c r="AD377" s="18">
        <f t="shared" si="415"/>
        <v>2.3329383246196531E-2</v>
      </c>
      <c r="AE377" s="18">
        <f t="shared" si="416"/>
        <v>2.0475110970635192E-2</v>
      </c>
      <c r="AF377" s="18">
        <f t="shared" si="417"/>
        <v>8.985024696873933E-3</v>
      </c>
      <c r="AG377" s="18">
        <f t="shared" si="418"/>
        <v>2.6285789584312414E-3</v>
      </c>
      <c r="AH377" s="18">
        <f t="shared" si="419"/>
        <v>2.0507256682767106E-3</v>
      </c>
      <c r="AI377" s="18">
        <f t="shared" si="420"/>
        <v>3.3054416611551321E-3</v>
      </c>
      <c r="AJ377" s="18">
        <f t="shared" si="421"/>
        <v>2.6639215435581443E-3</v>
      </c>
      <c r="AK377" s="18">
        <f t="shared" si="422"/>
        <v>1.4312717669229193E-3</v>
      </c>
      <c r="AL377" s="18">
        <f t="shared" si="423"/>
        <v>3.2635402213403773E-5</v>
      </c>
      <c r="AM377" s="18">
        <f t="shared" si="424"/>
        <v>7.5206466183098805E-3</v>
      </c>
      <c r="AN377" s="18">
        <f t="shared" si="425"/>
        <v>6.6005205733817235E-3</v>
      </c>
      <c r="AO377" s="18">
        <f t="shared" si="426"/>
        <v>2.8964844414818549E-3</v>
      </c>
      <c r="AP377" s="18">
        <f t="shared" si="427"/>
        <v>8.4736974167156211E-4</v>
      </c>
      <c r="AQ377" s="18">
        <f t="shared" si="428"/>
        <v>1.8592421958596285E-4</v>
      </c>
      <c r="AR377" s="18">
        <f t="shared" si="429"/>
        <v>3.5996524370305639E-4</v>
      </c>
      <c r="AS377" s="18">
        <f t="shared" si="430"/>
        <v>5.802063784103342E-4</v>
      </c>
      <c r="AT377" s="18">
        <f t="shared" si="431"/>
        <v>4.6759992448845667E-4</v>
      </c>
      <c r="AU377" s="18">
        <f t="shared" si="432"/>
        <v>2.5123208742915793E-4</v>
      </c>
      <c r="AV377" s="18">
        <f t="shared" si="433"/>
        <v>1.0123648195045347E-4</v>
      </c>
      <c r="AW377" s="18">
        <f t="shared" si="434"/>
        <v>1.2824233134152702E-6</v>
      </c>
      <c r="AX377" s="18">
        <f t="shared" si="435"/>
        <v>2.020346507542764E-3</v>
      </c>
      <c r="AY377" s="18">
        <f t="shared" si="436"/>
        <v>1.773163846833264E-3</v>
      </c>
      <c r="AZ377" s="18">
        <f t="shared" si="437"/>
        <v>7.7811158035968463E-4</v>
      </c>
      <c r="BA377" s="18">
        <f t="shared" si="438"/>
        <v>2.2763740740264817E-4</v>
      </c>
      <c r="BB377" s="18">
        <f t="shared" si="439"/>
        <v>4.9946682349573003E-5</v>
      </c>
      <c r="BC377" s="18">
        <f t="shared" si="440"/>
        <v>8.7671744506087786E-6</v>
      </c>
      <c r="BD377" s="18">
        <f t="shared" si="441"/>
        <v>5.2654116003355462E-5</v>
      </c>
      <c r="BE377" s="18">
        <f t="shared" si="442"/>
        <v>8.4870010338848435E-5</v>
      </c>
      <c r="BF377" s="18">
        <f t="shared" si="443"/>
        <v>6.8398438732284746E-5</v>
      </c>
      <c r="BG377" s="18">
        <f t="shared" si="444"/>
        <v>3.6749113162081936E-5</v>
      </c>
      <c r="BH377" s="18">
        <f t="shared" si="445"/>
        <v>1.4808422639792536E-5</v>
      </c>
      <c r="BI377" s="18">
        <f t="shared" si="446"/>
        <v>4.773761589544639E-6</v>
      </c>
      <c r="BJ377" s="19">
        <f t="shared" si="447"/>
        <v>0.5453647413276429</v>
      </c>
      <c r="BK377" s="19">
        <f t="shared" si="448"/>
        <v>0.25070545019242085</v>
      </c>
      <c r="BL377" s="19">
        <f t="shared" si="449"/>
        <v>0.19492585528923967</v>
      </c>
      <c r="BM377" s="19">
        <f t="shared" si="450"/>
        <v>0.45205951169979819</v>
      </c>
      <c r="BN377" s="19">
        <f t="shared" si="451"/>
        <v>0.54651105774047959</v>
      </c>
    </row>
    <row r="378" spans="1:66" x14ac:dyDescent="0.25">
      <c r="A378" t="s">
        <v>213</v>
      </c>
      <c r="B378" t="s">
        <v>214</v>
      </c>
      <c r="C378" t="s">
        <v>314</v>
      </c>
      <c r="D378" s="16">
        <v>44349</v>
      </c>
      <c r="E378" s="15">
        <f>VLOOKUP(A378,home!$A$2:$E$405,3,FALSE)</f>
        <v>1.2666666666666699</v>
      </c>
      <c r="F378" s="15">
        <f>VLOOKUP(B378,home!$B$2:$E$405,3,FALSE)</f>
        <v>1.58</v>
      </c>
      <c r="G378" s="15">
        <f>VLOOKUP(C378,away!$B$2:$E$405,4,FALSE)</f>
        <v>1.05</v>
      </c>
      <c r="H378" s="15">
        <f>VLOOKUP(A378,away!$A$2:$E$405,3,FALSE)</f>
        <v>1.2</v>
      </c>
      <c r="I378" s="15">
        <f>VLOOKUP(C378,away!$B$2:$E$405,3,FALSE)</f>
        <v>0.72</v>
      </c>
      <c r="J378" s="15">
        <f>VLOOKUP(B378,home!$B$2:$E$405,4,FALSE)</f>
        <v>0.57999999999999996</v>
      </c>
      <c r="K378" s="17">
        <f t="shared" si="452"/>
        <v>2.1014000000000057</v>
      </c>
      <c r="L378" s="17">
        <f t="shared" si="453"/>
        <v>0.50112000000000001</v>
      </c>
      <c r="M378" s="18">
        <f t="shared" si="398"/>
        <v>7.4086644432723503E-2</v>
      </c>
      <c r="N378" s="18">
        <f t="shared" si="399"/>
        <v>0.15568567461092558</v>
      </c>
      <c r="O378" s="18">
        <f t="shared" si="400"/>
        <v>3.7126299258126411E-2</v>
      </c>
      <c r="P378" s="18">
        <f t="shared" si="401"/>
        <v>7.8017205261027039E-2</v>
      </c>
      <c r="Q378" s="18">
        <f t="shared" si="402"/>
        <v>0.16357893831370002</v>
      </c>
      <c r="R378" s="18">
        <f t="shared" si="403"/>
        <v>9.3023655421161523E-3</v>
      </c>
      <c r="S378" s="18">
        <f t="shared" si="404"/>
        <v>2.0539074091378284E-2</v>
      </c>
      <c r="T378" s="18">
        <f t="shared" si="405"/>
        <v>8.1972677567761359E-2</v>
      </c>
      <c r="U378" s="18">
        <f t="shared" si="406"/>
        <v>1.9547990950202935E-2</v>
      </c>
      <c r="V378" s="18">
        <f t="shared" si="407"/>
        <v>2.4031939172602574E-3</v>
      </c>
      <c r="W378" s="18">
        <f t="shared" si="408"/>
        <v>0.11458159365747</v>
      </c>
      <c r="X378" s="18">
        <f t="shared" si="409"/>
        <v>5.7419128213631383E-2</v>
      </c>
      <c r="Y378" s="18">
        <f t="shared" si="410"/>
        <v>1.4386936765207477E-2</v>
      </c>
      <c r="Z378" s="18">
        <f t="shared" si="411"/>
        <v>1.5538671401550824E-3</v>
      </c>
      <c r="AA378" s="18">
        <f t="shared" si="412"/>
        <v>3.2652964083218984E-3</v>
      </c>
      <c r="AB378" s="18">
        <f t="shared" si="413"/>
        <v>3.4308469362238293E-3</v>
      </c>
      <c r="AC378" s="18">
        <f t="shared" si="414"/>
        <v>1.5816824557292612E-4</v>
      </c>
      <c r="AD378" s="18">
        <f t="shared" si="415"/>
        <v>6.0195440227952042E-2</v>
      </c>
      <c r="AE378" s="18">
        <f t="shared" si="416"/>
        <v>3.0165139007031331E-2</v>
      </c>
      <c r="AF378" s="18">
        <f t="shared" si="417"/>
        <v>7.5581772296017691E-3</v>
      </c>
      <c r="AG378" s="18">
        <f t="shared" si="418"/>
        <v>1.2625179244326798E-3</v>
      </c>
      <c r="AH378" s="18">
        <f t="shared" si="419"/>
        <v>1.9466847531862872E-4</v>
      </c>
      <c r="AI378" s="18">
        <f t="shared" si="420"/>
        <v>4.0907633403456745E-4</v>
      </c>
      <c r="AJ378" s="18">
        <f t="shared" si="421"/>
        <v>4.2981650417012136E-4</v>
      </c>
      <c r="AK378" s="18">
        <f t="shared" si="422"/>
        <v>3.0107213395436506E-4</v>
      </c>
      <c r="AL378" s="18">
        <f t="shared" si="423"/>
        <v>6.6623854137948247E-6</v>
      </c>
      <c r="AM378" s="18">
        <f t="shared" si="424"/>
        <v>2.5298939619003761E-2</v>
      </c>
      <c r="AN378" s="18">
        <f t="shared" si="425"/>
        <v>1.2677804621875167E-2</v>
      </c>
      <c r="AO378" s="18">
        <f t="shared" si="426"/>
        <v>3.1765507260570415E-3</v>
      </c>
      <c r="AP378" s="18">
        <f t="shared" si="427"/>
        <v>5.3061103328056836E-4</v>
      </c>
      <c r="AQ378" s="18">
        <f t="shared" si="428"/>
        <v>6.6474950249389606E-5</v>
      </c>
      <c r="AR378" s="18">
        <f t="shared" si="429"/>
        <v>1.9510453270334248E-5</v>
      </c>
      <c r="AS378" s="18">
        <f t="shared" si="430"/>
        <v>4.0999266502280501E-5</v>
      </c>
      <c r="AT378" s="18">
        <f t="shared" si="431"/>
        <v>4.3077929313946252E-5</v>
      </c>
      <c r="AU378" s="18">
        <f t="shared" si="432"/>
        <v>3.0174653553442291E-5</v>
      </c>
      <c r="AV378" s="18">
        <f t="shared" si="433"/>
        <v>1.5852254244300953E-5</v>
      </c>
      <c r="AW378" s="18">
        <f t="shared" si="434"/>
        <v>1.9488468698299482E-7</v>
      </c>
      <c r="AX378" s="18">
        <f t="shared" si="435"/>
        <v>8.8605319525624417E-3</v>
      </c>
      <c r="AY378" s="18">
        <f t="shared" si="436"/>
        <v>4.4401897720680915E-3</v>
      </c>
      <c r="AZ378" s="18">
        <f t="shared" si="437"/>
        <v>1.1125339492893808E-3</v>
      </c>
      <c r="BA378" s="18">
        <f t="shared" si="438"/>
        <v>1.8583767088929822E-4</v>
      </c>
      <c r="BB378" s="18">
        <f t="shared" si="439"/>
        <v>2.328174340901128E-5</v>
      </c>
      <c r="BC378" s="18">
        <f t="shared" si="440"/>
        <v>2.3333894514247471E-6</v>
      </c>
      <c r="BD378" s="18">
        <f t="shared" si="441"/>
        <v>1.6295130571383161E-6</v>
      </c>
      <c r="BE378" s="18">
        <f t="shared" si="442"/>
        <v>3.4242587382704665E-6</v>
      </c>
      <c r="BF378" s="18">
        <f t="shared" si="443"/>
        <v>3.59786865630079E-6</v>
      </c>
      <c r="BG378" s="18">
        <f t="shared" si="444"/>
        <v>2.5201870647834997E-6</v>
      </c>
      <c r="BH378" s="18">
        <f t="shared" si="445"/>
        <v>1.3239802744840151E-6</v>
      </c>
      <c r="BI378" s="18">
        <f t="shared" si="446"/>
        <v>5.5644242976014361E-7</v>
      </c>
      <c r="BJ378" s="19">
        <f t="shared" si="447"/>
        <v>0.74318131294584922</v>
      </c>
      <c r="BK378" s="19">
        <f t="shared" si="448"/>
        <v>0.17965113810544392</v>
      </c>
      <c r="BL378" s="19">
        <f t="shared" si="449"/>
        <v>7.417009934957397E-2</v>
      </c>
      <c r="BM378" s="19">
        <f t="shared" si="450"/>
        <v>0.47631929523502226</v>
      </c>
      <c r="BN378" s="19">
        <f t="shared" si="451"/>
        <v>0.51779712741861872</v>
      </c>
    </row>
    <row r="379" spans="1:66" x14ac:dyDescent="0.25">
      <c r="A379" t="s">
        <v>213</v>
      </c>
      <c r="B379" t="s">
        <v>218</v>
      </c>
      <c r="C379" t="s">
        <v>221</v>
      </c>
      <c r="D379" s="16">
        <v>44349</v>
      </c>
      <c r="E379" s="15">
        <f>VLOOKUP(A379,home!$A$2:$E$405,3,FALSE)</f>
        <v>1.2666666666666699</v>
      </c>
      <c r="F379" s="15">
        <f>VLOOKUP(B379,home!$B$2:$E$405,3,FALSE)</f>
        <v>0.91</v>
      </c>
      <c r="G379" s="15">
        <f>VLOOKUP(C379,away!$B$2:$E$405,4,FALSE)</f>
        <v>0.66</v>
      </c>
      <c r="H379" s="15">
        <f>VLOOKUP(A379,away!$A$2:$E$405,3,FALSE)</f>
        <v>1.2</v>
      </c>
      <c r="I379" s="15">
        <f>VLOOKUP(C379,away!$B$2:$E$405,3,FALSE)</f>
        <v>0.66</v>
      </c>
      <c r="J379" s="15">
        <f>VLOOKUP(B379,home!$B$2:$E$405,4,FALSE)</f>
        <v>1.0900000000000001</v>
      </c>
      <c r="K379" s="17">
        <f t="shared" si="452"/>
        <v>0.76076000000000199</v>
      </c>
      <c r="L379" s="17">
        <f t="shared" si="453"/>
        <v>0.86328000000000016</v>
      </c>
      <c r="M379" s="18">
        <f t="shared" si="398"/>
        <v>0.19710080117833237</v>
      </c>
      <c r="N379" s="18">
        <f t="shared" si="399"/>
        <v>0.1499464055044285</v>
      </c>
      <c r="O379" s="18">
        <f t="shared" si="400"/>
        <v>0.17015317964123081</v>
      </c>
      <c r="P379" s="18">
        <f t="shared" si="401"/>
        <v>0.12944573294386308</v>
      </c>
      <c r="Q379" s="18">
        <f t="shared" si="402"/>
        <v>5.7036613725774662E-2</v>
      </c>
      <c r="R379" s="18">
        <f t="shared" si="403"/>
        <v>7.3444918460340861E-2</v>
      </c>
      <c r="S379" s="18">
        <f t="shared" si="404"/>
        <v>2.1253335447141697E-2</v>
      </c>
      <c r="T379" s="18">
        <f t="shared" si="405"/>
        <v>4.9238567897186766E-2</v>
      </c>
      <c r="U379" s="18">
        <f t="shared" si="406"/>
        <v>5.5873956167889059E-2</v>
      </c>
      <c r="V379" s="18">
        <f t="shared" si="407"/>
        <v>1.5509005025797049E-3</v>
      </c>
      <c r="W379" s="18">
        <f t="shared" si="408"/>
        <v>1.4463724752673483E-2</v>
      </c>
      <c r="X379" s="18">
        <f t="shared" si="409"/>
        <v>1.248624430448797E-2</v>
      </c>
      <c r="Y379" s="18">
        <f t="shared" si="410"/>
        <v>5.3895624915891865E-3</v>
      </c>
      <c r="Z379" s="18">
        <f t="shared" si="411"/>
        <v>2.1134509736147694E-2</v>
      </c>
      <c r="AA379" s="18">
        <f t="shared" si="412"/>
        <v>1.6078289626871758E-2</v>
      </c>
      <c r="AB379" s="18">
        <f t="shared" si="413"/>
        <v>6.115859808269496E-3</v>
      </c>
      <c r="AC379" s="18">
        <f t="shared" si="414"/>
        <v>6.3659511744511684E-5</v>
      </c>
      <c r="AD379" s="18">
        <f t="shared" si="415"/>
        <v>2.7508558107109762E-3</v>
      </c>
      <c r="AE379" s="18">
        <f t="shared" si="416"/>
        <v>2.3747588042705723E-3</v>
      </c>
      <c r="AF379" s="18">
        <f t="shared" si="417"/>
        <v>1.0250408902753498E-3</v>
      </c>
      <c r="AG379" s="18">
        <f t="shared" si="418"/>
        <v>2.9496576658563471E-4</v>
      </c>
      <c r="AH379" s="18">
        <f t="shared" si="419"/>
        <v>4.5612498912553949E-3</v>
      </c>
      <c r="AI379" s="18">
        <f t="shared" si="420"/>
        <v>3.4700164672714631E-3</v>
      </c>
      <c r="AJ379" s="18">
        <f t="shared" si="421"/>
        <v>1.3199248638207225E-3</v>
      </c>
      <c r="AK379" s="18">
        <f t="shared" si="422"/>
        <v>3.347153464667519E-4</v>
      </c>
      <c r="AL379" s="18">
        <f t="shared" si="423"/>
        <v>1.6723325541758716E-6</v>
      </c>
      <c r="AM379" s="18">
        <f t="shared" si="424"/>
        <v>4.1854821331129769E-4</v>
      </c>
      <c r="AN379" s="18">
        <f t="shared" si="425"/>
        <v>3.6132430158737719E-4</v>
      </c>
      <c r="AO379" s="18">
        <f t="shared" si="426"/>
        <v>1.5596202153717549E-4</v>
      </c>
      <c r="AP379" s="18">
        <f t="shared" si="427"/>
        <v>4.487963131753763E-5</v>
      </c>
      <c r="AQ379" s="18">
        <f t="shared" si="428"/>
        <v>9.6859220309509702E-6</v>
      </c>
      <c r="AR379" s="18">
        <f t="shared" si="429"/>
        <v>7.8752716122459183E-4</v>
      </c>
      <c r="AS379" s="18">
        <f t="shared" si="430"/>
        <v>5.9911916317322207E-4</v>
      </c>
      <c r="AT379" s="18">
        <f t="shared" si="431"/>
        <v>2.2789294728783077E-4</v>
      </c>
      <c r="AU379" s="18">
        <f t="shared" si="432"/>
        <v>5.7790612859563541E-5</v>
      </c>
      <c r="AV379" s="18">
        <f t="shared" si="433"/>
        <v>1.0991196659760415E-5</v>
      </c>
      <c r="AW379" s="18">
        <f t="shared" si="434"/>
        <v>3.0508404259677836E-8</v>
      </c>
      <c r="AX379" s="18">
        <f t="shared" si="435"/>
        <v>5.3069123126450594E-5</v>
      </c>
      <c r="AY379" s="18">
        <f t="shared" si="436"/>
        <v>4.5813512612602278E-5</v>
      </c>
      <c r="AZ379" s="18">
        <f t="shared" si="437"/>
        <v>1.9774944584103647E-5</v>
      </c>
      <c r="BA379" s="18">
        <f t="shared" si="438"/>
        <v>5.6904380535216669E-6</v>
      </c>
      <c r="BB379" s="18">
        <f t="shared" si="439"/>
        <v>1.2281103407110462E-6</v>
      </c>
      <c r="BC379" s="18">
        <f t="shared" si="440"/>
        <v>2.1204061898580649E-7</v>
      </c>
      <c r="BD379" s="18">
        <f t="shared" si="441"/>
        <v>1.1330940795699426E-4</v>
      </c>
      <c r="BE379" s="18">
        <f t="shared" si="442"/>
        <v>8.6201265197363185E-5</v>
      </c>
      <c r="BF379" s="18">
        <f t="shared" si="443"/>
        <v>3.2789237255773093E-5</v>
      </c>
      <c r="BG379" s="18">
        <f t="shared" si="444"/>
        <v>8.314913378234002E-6</v>
      </c>
      <c r="BH379" s="18">
        <f t="shared" si="445"/>
        <v>1.5814133754063284E-6</v>
      </c>
      <c r="BI379" s="18">
        <f t="shared" si="446"/>
        <v>2.4061520789482437E-7</v>
      </c>
      <c r="BJ379" s="19">
        <f t="shared" si="447"/>
        <v>0.29612292820710384</v>
      </c>
      <c r="BK379" s="19">
        <f t="shared" si="448"/>
        <v>0.34946191542882821</v>
      </c>
      <c r="BL379" s="19">
        <f t="shared" si="449"/>
        <v>0.33327786820699284</v>
      </c>
      <c r="BM379" s="19">
        <f t="shared" si="450"/>
        <v>0.22282378712089407</v>
      </c>
      <c r="BN379" s="19">
        <f t="shared" si="451"/>
        <v>0.77712765145397023</v>
      </c>
    </row>
    <row r="380" spans="1:66" x14ac:dyDescent="0.25">
      <c r="A380" t="s">
        <v>213</v>
      </c>
      <c r="B380" t="s">
        <v>215</v>
      </c>
      <c r="C380" t="s">
        <v>222</v>
      </c>
      <c r="D380" s="16">
        <v>44349</v>
      </c>
      <c r="E380" s="15">
        <f>VLOOKUP(A380,home!$A$2:$E$405,3,FALSE)</f>
        <v>1.2666666666666699</v>
      </c>
      <c r="F380" s="15">
        <f>VLOOKUP(B380,home!$B$2:$E$405,3,FALSE)</f>
        <v>0.91</v>
      </c>
      <c r="G380" s="15">
        <f>VLOOKUP(C380,away!$B$2:$E$405,4,FALSE)</f>
        <v>1.46</v>
      </c>
      <c r="H380" s="15">
        <f>VLOOKUP(A380,away!$A$2:$E$405,3,FALSE)</f>
        <v>1.2</v>
      </c>
      <c r="I380" s="15">
        <f>VLOOKUP(C380,away!$B$2:$E$405,3,FALSE)</f>
        <v>1.21</v>
      </c>
      <c r="J380" s="15">
        <f>VLOOKUP(B380,home!$B$2:$E$405,4,FALSE)</f>
        <v>0.96</v>
      </c>
      <c r="K380" s="17">
        <f t="shared" si="452"/>
        <v>1.6828933333333376</v>
      </c>
      <c r="L380" s="17">
        <f t="shared" si="453"/>
        <v>1.3939199999999998</v>
      </c>
      <c r="M380" s="18">
        <f t="shared" si="398"/>
        <v>4.6105947082855328E-2</v>
      </c>
      <c r="N380" s="18">
        <f t="shared" si="399"/>
        <v>7.7591390972756871E-2</v>
      </c>
      <c r="O380" s="18">
        <f t="shared" si="400"/>
        <v>6.4268001757733673E-2</v>
      </c>
      <c r="P380" s="18">
        <f t="shared" si="401"/>
        <v>0.10815619170474522</v>
      </c>
      <c r="Q380" s="18">
        <f t="shared" si="402"/>
        <v>6.5289017296056531E-2</v>
      </c>
      <c r="R380" s="18">
        <f t="shared" si="403"/>
        <v>4.4792226505070074E-2</v>
      </c>
      <c r="S380" s="18">
        <f t="shared" si="404"/>
        <v>6.3428703584875845E-2</v>
      </c>
      <c r="T380" s="18">
        <f t="shared" si="405"/>
        <v>9.10076669893191E-2</v>
      </c>
      <c r="U380" s="18">
        <f t="shared" si="406"/>
        <v>7.5380539370539248E-2</v>
      </c>
      <c r="V380" s="18">
        <f t="shared" si="407"/>
        <v>1.6532470823680808E-2</v>
      </c>
      <c r="W380" s="18">
        <f t="shared" si="408"/>
        <v>3.662481731580617E-2</v>
      </c>
      <c r="X380" s="18">
        <f t="shared" si="409"/>
        <v>5.1052065352848522E-2</v>
      </c>
      <c r="Y380" s="18">
        <f t="shared" si="410"/>
        <v>3.5581247468321309E-2</v>
      </c>
      <c r="Z380" s="18">
        <f t="shared" si="411"/>
        <v>2.0812260123315753E-2</v>
      </c>
      <c r="AA380" s="18">
        <f t="shared" si="412"/>
        <v>3.5024813813127345E-2</v>
      </c>
      <c r="AB380" s="18">
        <f t="shared" si="413"/>
        <v>2.9471512833676706E-2</v>
      </c>
      <c r="AC380" s="18">
        <f t="shared" si="414"/>
        <v>2.4238861753368549E-3</v>
      </c>
      <c r="AD380" s="18">
        <f t="shared" si="415"/>
        <v>1.5408915223830399E-2</v>
      </c>
      <c r="AE380" s="18">
        <f t="shared" si="416"/>
        <v>2.1478795108801664E-2</v>
      </c>
      <c r="AF380" s="18">
        <f t="shared" si="417"/>
        <v>1.496986103903041E-2</v>
      </c>
      <c r="AG380" s="18">
        <f t="shared" si="418"/>
        <v>6.9555962331750874E-3</v>
      </c>
      <c r="AH380" s="18">
        <f t="shared" si="419"/>
        <v>7.2526564077730737E-3</v>
      </c>
      <c r="AI380" s="18">
        <f t="shared" si="420"/>
        <v>1.2205447117598618E-2</v>
      </c>
      <c r="AJ380" s="18">
        <f t="shared" si="421"/>
        <v>1.0270232792279659E-2</v>
      </c>
      <c r="AK380" s="18">
        <f t="shared" si="422"/>
        <v>5.7612354326362887E-3</v>
      </c>
      <c r="AL380" s="18">
        <f t="shared" si="423"/>
        <v>2.2743989826657236E-4</v>
      </c>
      <c r="AM380" s="18">
        <f t="shared" si="424"/>
        <v>5.1863121408165487E-3</v>
      </c>
      <c r="AN380" s="18">
        <f t="shared" si="425"/>
        <v>7.2293042193270016E-3</v>
      </c>
      <c r="AO380" s="18">
        <f t="shared" si="426"/>
        <v>5.0385358687021478E-3</v>
      </c>
      <c r="AP380" s="18">
        <f t="shared" si="427"/>
        <v>2.3411053060337652E-3</v>
      </c>
      <c r="AQ380" s="18">
        <f t="shared" si="428"/>
        <v>8.1582837704664661E-4</v>
      </c>
      <c r="AR380" s="18">
        <f t="shared" si="429"/>
        <v>2.021924563984609E-3</v>
      </c>
      <c r="AS380" s="18">
        <f t="shared" si="430"/>
        <v>3.4026833692326133E-3</v>
      </c>
      <c r="AT380" s="18">
        <f t="shared" si="431"/>
        <v>2.8631765787628929E-3</v>
      </c>
      <c r="AU380" s="18">
        <f t="shared" si="432"/>
        <v>1.6061402588520754E-3</v>
      </c>
      <c r="AV380" s="18">
        <f t="shared" si="433"/>
        <v>6.757406835051098E-4</v>
      </c>
      <c r="AW380" s="18">
        <f t="shared" si="434"/>
        <v>1.4820354467758724E-5</v>
      </c>
      <c r="AX380" s="18">
        <f t="shared" si="435"/>
        <v>1.4546683543943202E-3</v>
      </c>
      <c r="AY380" s="18">
        <f t="shared" si="436"/>
        <v>2.0276913125573301E-3</v>
      </c>
      <c r="AZ380" s="18">
        <f t="shared" si="437"/>
        <v>1.4132197371999572E-3</v>
      </c>
      <c r="BA380" s="18">
        <f t="shared" si="438"/>
        <v>6.5663841869258784E-4</v>
      </c>
      <c r="BB380" s="18">
        <f t="shared" si="439"/>
        <v>2.2882535614599303E-4</v>
      </c>
      <c r="BC380" s="18">
        <f t="shared" si="440"/>
        <v>6.3792848087804535E-5</v>
      </c>
      <c r="BD380" s="18">
        <f t="shared" si="441"/>
        <v>4.6973351470490355E-4</v>
      </c>
      <c r="BE380" s="18">
        <f t="shared" si="442"/>
        <v>7.9051140034011949E-4</v>
      </c>
      <c r="BF380" s="18">
        <f t="shared" si="443"/>
        <v>6.6517318277819419E-4</v>
      </c>
      <c r="BG380" s="18">
        <f t="shared" si="444"/>
        <v>3.7313850493651352E-4</v>
      </c>
      <c r="BH380" s="18">
        <f t="shared" si="445"/>
        <v>1.5698807559190686E-4</v>
      </c>
      <c r="BI380" s="18">
        <f t="shared" si="446"/>
        <v>5.2838837165290003E-5</v>
      </c>
      <c r="BJ380" s="19">
        <f t="shared" si="447"/>
        <v>0.44241529493895015</v>
      </c>
      <c r="BK380" s="19">
        <f t="shared" si="448"/>
        <v>0.23890233058231794</v>
      </c>
      <c r="BL380" s="19">
        <f t="shared" si="449"/>
        <v>0.29750471500028897</v>
      </c>
      <c r="BM380" s="19">
        <f t="shared" si="450"/>
        <v>0.59141895436756575</v>
      </c>
      <c r="BN380" s="19">
        <f t="shared" si="451"/>
        <v>0.40620277531921767</v>
      </c>
    </row>
    <row r="381" spans="1:66" x14ac:dyDescent="0.25">
      <c r="A381" t="s">
        <v>213</v>
      </c>
      <c r="B381" t="s">
        <v>220</v>
      </c>
      <c r="C381" t="s">
        <v>217</v>
      </c>
      <c r="D381" s="16">
        <v>44349</v>
      </c>
      <c r="E381" s="15">
        <f>VLOOKUP(A381,home!$A$2:$E$405,3,FALSE)</f>
        <v>1.2666666666666699</v>
      </c>
      <c r="F381" s="15">
        <f>VLOOKUP(B381,home!$B$2:$E$405,3,FALSE)</f>
        <v>0.67</v>
      </c>
      <c r="G381" s="15">
        <f>VLOOKUP(C381,away!$B$2:$E$405,4,FALSE)</f>
        <v>1.05</v>
      </c>
      <c r="H381" s="15">
        <f>VLOOKUP(A381,away!$A$2:$E$405,3,FALSE)</f>
        <v>1.2</v>
      </c>
      <c r="I381" s="15">
        <f>VLOOKUP(C381,away!$B$2:$E$405,3,FALSE)</f>
        <v>0.33</v>
      </c>
      <c r="J381" s="15">
        <f>VLOOKUP(B381,home!$B$2:$E$405,4,FALSE)</f>
        <v>1.6</v>
      </c>
      <c r="K381" s="17">
        <f t="shared" si="452"/>
        <v>0.89110000000000233</v>
      </c>
      <c r="L381" s="17">
        <f t="shared" si="453"/>
        <v>0.63360000000000005</v>
      </c>
      <c r="M381" s="18">
        <f t="shared" si="398"/>
        <v>0.21768635297621883</v>
      </c>
      <c r="N381" s="18">
        <f t="shared" si="399"/>
        <v>0.19398030913710912</v>
      </c>
      <c r="O381" s="18">
        <f t="shared" si="400"/>
        <v>0.13792607324573228</v>
      </c>
      <c r="P381" s="18">
        <f t="shared" si="401"/>
        <v>0.12290592386927235</v>
      </c>
      <c r="Q381" s="18">
        <f t="shared" si="402"/>
        <v>8.6427926736039176E-2</v>
      </c>
      <c r="R381" s="18">
        <f t="shared" si="403"/>
        <v>4.3694980004247978E-2</v>
      </c>
      <c r="S381" s="18">
        <f t="shared" si="404"/>
        <v>1.734820065156956E-2</v>
      </c>
      <c r="T381" s="18">
        <f t="shared" si="405"/>
        <v>5.4760734379954427E-2</v>
      </c>
      <c r="U381" s="18">
        <f t="shared" si="406"/>
        <v>3.8936596681785472E-2</v>
      </c>
      <c r="V381" s="18">
        <f t="shared" si="407"/>
        <v>1.0883123046832035E-3</v>
      </c>
      <c r="W381" s="18">
        <f t="shared" si="408"/>
        <v>2.5671975171494912E-2</v>
      </c>
      <c r="X381" s="18">
        <f t="shared" si="409"/>
        <v>1.6265763468659176E-2</v>
      </c>
      <c r="Y381" s="18">
        <f t="shared" si="410"/>
        <v>5.1529938668712265E-3</v>
      </c>
      <c r="Z381" s="18">
        <f t="shared" si="411"/>
        <v>9.2283797768971769E-3</v>
      </c>
      <c r="AA381" s="18">
        <f t="shared" si="412"/>
        <v>8.2234092191930952E-3</v>
      </c>
      <c r="AB381" s="18">
        <f t="shared" si="413"/>
        <v>3.6639399776114928E-3</v>
      </c>
      <c r="AC381" s="18">
        <f t="shared" si="414"/>
        <v>3.8403885750246909E-5</v>
      </c>
      <c r="AD381" s="18">
        <f t="shared" si="415"/>
        <v>5.7190742688297928E-3</v>
      </c>
      <c r="AE381" s="18">
        <f t="shared" si="416"/>
        <v>3.6236054567305572E-3</v>
      </c>
      <c r="AF381" s="18">
        <f t="shared" si="417"/>
        <v>1.1479582086922403E-3</v>
      </c>
      <c r="AG381" s="18">
        <f t="shared" si="418"/>
        <v>2.4244877367580125E-4</v>
      </c>
      <c r="AH381" s="18">
        <f t="shared" si="419"/>
        <v>1.4617753566605123E-3</v>
      </c>
      <c r="AI381" s="18">
        <f t="shared" si="420"/>
        <v>1.302588020320186E-3</v>
      </c>
      <c r="AJ381" s="18">
        <f t="shared" si="421"/>
        <v>5.8036809245366034E-4</v>
      </c>
      <c r="AK381" s="18">
        <f t="shared" si="422"/>
        <v>1.7238866906181939E-4</v>
      </c>
      <c r="AL381" s="18">
        <f t="shared" si="423"/>
        <v>8.6731483049279186E-7</v>
      </c>
      <c r="AM381" s="18">
        <f t="shared" si="424"/>
        <v>1.0192534161908486E-3</v>
      </c>
      <c r="AN381" s="18">
        <f t="shared" si="425"/>
        <v>6.4579896449852168E-4</v>
      </c>
      <c r="AO381" s="18">
        <f t="shared" si="426"/>
        <v>2.0458911195313166E-4</v>
      </c>
      <c r="AP381" s="18">
        <f t="shared" si="427"/>
        <v>4.3209220444501424E-5</v>
      </c>
      <c r="AQ381" s="18">
        <f t="shared" si="428"/>
        <v>6.8443405184090234E-6</v>
      </c>
      <c r="AR381" s="18">
        <f t="shared" si="429"/>
        <v>1.8523617319602022E-4</v>
      </c>
      <c r="AS381" s="18">
        <f t="shared" si="430"/>
        <v>1.6506395393497402E-4</v>
      </c>
      <c r="AT381" s="18">
        <f t="shared" si="431"/>
        <v>7.3544244675727866E-5</v>
      </c>
      <c r="AU381" s="18">
        <f t="shared" si="432"/>
        <v>2.1845092143513761E-5</v>
      </c>
      <c r="AV381" s="18">
        <f t="shared" si="433"/>
        <v>4.86654040227129E-6</v>
      </c>
      <c r="AW381" s="18">
        <f t="shared" si="434"/>
        <v>1.360241071995746E-8</v>
      </c>
      <c r="AX381" s="18">
        <f t="shared" si="435"/>
        <v>1.5137611986127785E-4</v>
      </c>
      <c r="AY381" s="18">
        <f t="shared" si="436"/>
        <v>9.5911909544105651E-5</v>
      </c>
      <c r="AZ381" s="18">
        <f t="shared" si="437"/>
        <v>3.0384892943572666E-5</v>
      </c>
      <c r="BA381" s="18">
        <f t="shared" si="438"/>
        <v>6.4172893896825501E-6</v>
      </c>
      <c r="BB381" s="18">
        <f t="shared" si="439"/>
        <v>1.0164986393257157E-6</v>
      </c>
      <c r="BC381" s="18">
        <f t="shared" si="440"/>
        <v>1.2881070757535472E-7</v>
      </c>
      <c r="BD381" s="18">
        <f t="shared" si="441"/>
        <v>1.9560939889499731E-5</v>
      </c>
      <c r="BE381" s="18">
        <f t="shared" si="442"/>
        <v>1.7430753535533258E-5</v>
      </c>
      <c r="BF381" s="18">
        <f t="shared" si="443"/>
        <v>7.7662722377568617E-6</v>
      </c>
      <c r="BG381" s="18">
        <f t="shared" si="444"/>
        <v>2.306841730355053E-6</v>
      </c>
      <c r="BH381" s="18">
        <f t="shared" si="445"/>
        <v>5.1390666647984819E-7</v>
      </c>
      <c r="BI381" s="18">
        <f t="shared" si="446"/>
        <v>9.1588446100038816E-8</v>
      </c>
      <c r="BJ381" s="19">
        <f t="shared" si="447"/>
        <v>0.39519772004274728</v>
      </c>
      <c r="BK381" s="19">
        <f t="shared" si="448"/>
        <v>0.35916397291186886</v>
      </c>
      <c r="BL381" s="19">
        <f t="shared" si="449"/>
        <v>0.23646034557392473</v>
      </c>
      <c r="BM381" s="19">
        <f t="shared" si="450"/>
        <v>0.1973329540296849</v>
      </c>
      <c r="BN381" s="19">
        <f t="shared" si="451"/>
        <v>0.80262156596861967</v>
      </c>
    </row>
    <row r="382" spans="1:66" x14ac:dyDescent="0.25">
      <c r="A382" t="s">
        <v>213</v>
      </c>
      <c r="B382" t="s">
        <v>223</v>
      </c>
      <c r="C382" t="s">
        <v>219</v>
      </c>
      <c r="D382" s="16">
        <v>44349</v>
      </c>
      <c r="E382" s="15">
        <f>VLOOKUP(A382,home!$A$2:$E$405,3,FALSE)</f>
        <v>1.2666666666666699</v>
      </c>
      <c r="F382" s="15">
        <f>VLOOKUP(B382,home!$B$2:$E$405,3,FALSE)</f>
        <v>0.63</v>
      </c>
      <c r="G382" s="15">
        <f>VLOOKUP(C382,away!$B$2:$E$405,4,FALSE)</f>
        <v>1.0900000000000001</v>
      </c>
      <c r="H382" s="15">
        <f>VLOOKUP(A382,away!$A$2:$E$405,3,FALSE)</f>
        <v>1.2</v>
      </c>
      <c r="I382" s="15">
        <f>VLOOKUP(C382,away!$B$2:$E$405,3,FALSE)</f>
        <v>0.55000000000000004</v>
      </c>
      <c r="J382" s="15">
        <f>VLOOKUP(B382,home!$B$2:$E$405,4,FALSE)</f>
        <v>1.08</v>
      </c>
      <c r="K382" s="17">
        <f t="shared" si="452"/>
        <v>0.86982000000000226</v>
      </c>
      <c r="L382" s="17">
        <f t="shared" si="453"/>
        <v>0.7128000000000001</v>
      </c>
      <c r="M382" s="18">
        <f t="shared" si="398"/>
        <v>0.20543614977832142</v>
      </c>
      <c r="N382" s="18">
        <f t="shared" si="399"/>
        <v>0.17869247180017997</v>
      </c>
      <c r="O382" s="18">
        <f t="shared" si="400"/>
        <v>0.14643488756198753</v>
      </c>
      <c r="P382" s="18">
        <f t="shared" si="401"/>
        <v>0.12737199389916831</v>
      </c>
      <c r="Q382" s="18">
        <f t="shared" si="402"/>
        <v>7.7715142910616472E-2</v>
      </c>
      <c r="R382" s="18">
        <f t="shared" si="403"/>
        <v>5.2189393927092355E-2</v>
      </c>
      <c r="S382" s="18">
        <f t="shared" si="404"/>
        <v>1.97429041180874E-2</v>
      </c>
      <c r="T382" s="18">
        <f t="shared" si="405"/>
        <v>5.5395353866687425E-2</v>
      </c>
      <c r="U382" s="18">
        <f t="shared" si="406"/>
        <v>4.5395378625663584E-2</v>
      </c>
      <c r="V382" s="18">
        <f t="shared" si="407"/>
        <v>1.3600836105115911E-3</v>
      </c>
      <c r="W382" s="18">
        <f t="shared" si="408"/>
        <v>2.2532728535504202E-2</v>
      </c>
      <c r="X382" s="18">
        <f t="shared" si="409"/>
        <v>1.6061328900107395E-2</v>
      </c>
      <c r="Y382" s="18">
        <f t="shared" si="410"/>
        <v>5.7242576199982758E-3</v>
      </c>
      <c r="Z382" s="18">
        <f t="shared" si="411"/>
        <v>1.2400199997077149E-2</v>
      </c>
      <c r="AA382" s="18">
        <f t="shared" si="412"/>
        <v>1.0785941961457674E-2</v>
      </c>
      <c r="AB382" s="18">
        <f t="shared" si="413"/>
        <v>4.6909140184575688E-3</v>
      </c>
      <c r="AC382" s="18">
        <f t="shared" si="414"/>
        <v>5.2703894107540942E-5</v>
      </c>
      <c r="AD382" s="18">
        <f t="shared" si="415"/>
        <v>4.8998544836880778E-3</v>
      </c>
      <c r="AE382" s="18">
        <f t="shared" si="416"/>
        <v>3.4926162759728622E-3</v>
      </c>
      <c r="AF382" s="18">
        <f t="shared" si="417"/>
        <v>1.2447684407567283E-3</v>
      </c>
      <c r="AG382" s="18">
        <f t="shared" si="418"/>
        <v>2.9575698152379875E-4</v>
      </c>
      <c r="AH382" s="18">
        <f t="shared" si="419"/>
        <v>2.2097156394791481E-3</v>
      </c>
      <c r="AI382" s="18">
        <f t="shared" si="420"/>
        <v>1.9220548575317575E-3</v>
      </c>
      <c r="AJ382" s="18">
        <f t="shared" si="421"/>
        <v>8.3592087808913871E-4</v>
      </c>
      <c r="AK382" s="18">
        <f t="shared" si="422"/>
        <v>2.4236689939316554E-4</v>
      </c>
      <c r="AL382" s="18">
        <f t="shared" si="423"/>
        <v>1.3070727982337817E-6</v>
      </c>
      <c r="AM382" s="18">
        <f t="shared" si="424"/>
        <v>8.5239828540031523E-4</v>
      </c>
      <c r="AN382" s="18">
        <f t="shared" si="425"/>
        <v>6.0758949783334482E-4</v>
      </c>
      <c r="AO382" s="18">
        <f t="shared" si="426"/>
        <v>2.1654489702780408E-4</v>
      </c>
      <c r="AP382" s="18">
        <f t="shared" si="427"/>
        <v>5.1451067533806278E-5</v>
      </c>
      <c r="AQ382" s="18">
        <f t="shared" si="428"/>
        <v>9.1685802345242794E-6</v>
      </c>
      <c r="AR382" s="18">
        <f t="shared" si="429"/>
        <v>3.1501706156414745E-4</v>
      </c>
      <c r="AS382" s="18">
        <f t="shared" si="430"/>
        <v>2.7400814048972745E-4</v>
      </c>
      <c r="AT382" s="18">
        <f t="shared" si="431"/>
        <v>1.1916888038038765E-4</v>
      </c>
      <c r="AU382" s="18">
        <f t="shared" si="432"/>
        <v>3.4551825177489688E-5</v>
      </c>
      <c r="AV382" s="18">
        <f t="shared" si="433"/>
        <v>7.5134671439710386E-6</v>
      </c>
      <c r="AW382" s="18">
        <f t="shared" si="434"/>
        <v>2.2510977614922267E-8</v>
      </c>
      <c r="AX382" s="18">
        <f t="shared" si="435"/>
        <v>1.2357217943448397E-4</v>
      </c>
      <c r="AY382" s="18">
        <f t="shared" si="436"/>
        <v>8.8082249500900193E-5</v>
      </c>
      <c r="AZ382" s="18">
        <f t="shared" si="437"/>
        <v>3.1392513722120833E-5</v>
      </c>
      <c r="BA382" s="18">
        <f t="shared" si="438"/>
        <v>7.4588612603759127E-6</v>
      </c>
      <c r="BB382" s="18">
        <f t="shared" si="439"/>
        <v>1.3291690765989878E-6</v>
      </c>
      <c r="BC382" s="18">
        <f t="shared" si="440"/>
        <v>1.8948634355995176E-7</v>
      </c>
      <c r="BD382" s="18">
        <f t="shared" si="441"/>
        <v>3.7424026913820713E-5</v>
      </c>
      <c r="BE382" s="18">
        <f t="shared" si="442"/>
        <v>3.2552167090179613E-5</v>
      </c>
      <c r="BF382" s="18">
        <f t="shared" si="443"/>
        <v>1.4157262989190052E-5</v>
      </c>
      <c r="BG382" s="18">
        <f t="shared" si="444"/>
        <v>4.1047568310857746E-6</v>
      </c>
      <c r="BH382" s="18">
        <f t="shared" si="445"/>
        <v>8.9259989670375942E-7</v>
      </c>
      <c r="BI382" s="18">
        <f t="shared" si="446"/>
        <v>1.5528024843017325E-7</v>
      </c>
      <c r="BJ382" s="19">
        <f t="shared" si="447"/>
        <v>0.36804345660240301</v>
      </c>
      <c r="BK382" s="19">
        <f t="shared" si="448"/>
        <v>0.35405322462249539</v>
      </c>
      <c r="BL382" s="19">
        <f t="shared" si="449"/>
        <v>0.26554611983787707</v>
      </c>
      <c r="BM382" s="19">
        <f t="shared" si="450"/>
        <v>0.21211490144396331</v>
      </c>
      <c r="BN382" s="19">
        <f t="shared" si="451"/>
        <v>0.78784003987736595</v>
      </c>
    </row>
    <row r="383" spans="1:66" x14ac:dyDescent="0.25">
      <c r="A383" t="s">
        <v>37</v>
      </c>
      <c r="B383" t="s">
        <v>224</v>
      </c>
      <c r="C383" t="s">
        <v>228</v>
      </c>
      <c r="D383" s="16">
        <v>44349</v>
      </c>
      <c r="E383" s="15">
        <f>VLOOKUP(A383,home!$A$2:$E$405,3,FALSE)</f>
        <v>1.796875</v>
      </c>
      <c r="F383" s="15">
        <f>VLOOKUP(B383,home!$B$2:$E$405,3,FALSE)</f>
        <v>0.8</v>
      </c>
      <c r="G383" s="15">
        <f>VLOOKUP(C383,away!$B$2:$E$405,4,FALSE)</f>
        <v>1.3</v>
      </c>
      <c r="H383" s="15">
        <f>VLOOKUP(A383,away!$A$2:$E$405,3,FALSE)</f>
        <v>1.359375</v>
      </c>
      <c r="I383" s="15">
        <f>VLOOKUP(C383,away!$B$2:$E$405,3,FALSE)</f>
        <v>0.65</v>
      </c>
      <c r="J383" s="15">
        <f>VLOOKUP(B383,home!$B$2:$E$405,4,FALSE)</f>
        <v>2</v>
      </c>
      <c r="K383" s="17">
        <f t="shared" si="452"/>
        <v>1.8687500000000001</v>
      </c>
      <c r="L383" s="17">
        <f t="shared" si="453"/>
        <v>1.7671875000000001</v>
      </c>
      <c r="M383" s="18">
        <f t="shared" si="398"/>
        <v>2.6359211039815915E-2</v>
      </c>
      <c r="N383" s="18">
        <f t="shared" si="399"/>
        <v>4.9258775630655997E-2</v>
      </c>
      <c r="O383" s="18">
        <f t="shared" si="400"/>
        <v>4.658166825942469E-2</v>
      </c>
      <c r="P383" s="18">
        <f t="shared" si="401"/>
        <v>8.7049492559799893E-2</v>
      </c>
      <c r="Q383" s="18">
        <f t="shared" si="402"/>
        <v>4.60261684798942E-2</v>
      </c>
      <c r="R383" s="18">
        <f t="shared" si="403"/>
        <v>4.1159270938601049E-2</v>
      </c>
      <c r="S383" s="18">
        <f t="shared" si="404"/>
        <v>7.1868749632458456E-2</v>
      </c>
      <c r="T383" s="18">
        <f t="shared" si="405"/>
        <v>8.1336869610563037E-2</v>
      </c>
      <c r="U383" s="18">
        <f t="shared" si="406"/>
        <v>7.6916387566510716E-2</v>
      </c>
      <c r="V383" s="18">
        <f t="shared" si="407"/>
        <v>2.6371292528709688E-2</v>
      </c>
      <c r="W383" s="18">
        <f t="shared" si="408"/>
        <v>2.8670467448934103E-2</v>
      </c>
      <c r="X383" s="18">
        <f t="shared" si="409"/>
        <v>5.0666091694913241E-2</v>
      </c>
      <c r="Y383" s="18">
        <f t="shared" si="410"/>
        <v>4.4768241958552259E-2</v>
      </c>
      <c r="Z383" s="18">
        <f t="shared" si="411"/>
        <v>2.4245383037269676E-2</v>
      </c>
      <c r="AA383" s="18">
        <f t="shared" si="412"/>
        <v>4.5308559550897715E-2</v>
      </c>
      <c r="AB383" s="18">
        <f t="shared" si="413"/>
        <v>4.2335185330370055E-2</v>
      </c>
      <c r="AC383" s="18">
        <f t="shared" si="414"/>
        <v>5.4430869281867841E-3</v>
      </c>
      <c r="AD383" s="18">
        <f t="shared" si="415"/>
        <v>1.3394484011298896E-2</v>
      </c>
      <c r="AE383" s="18">
        <f t="shared" si="416"/>
        <v>2.3670564713717267E-2</v>
      </c>
      <c r="AF383" s="18">
        <f t="shared" si="417"/>
        <v>2.0915163040011123E-2</v>
      </c>
      <c r="AG383" s="18">
        <f t="shared" si="418"/>
        <v>1.2320338228256553E-2</v>
      </c>
      <c r="AH383" s="18">
        <f t="shared" si="419"/>
        <v>1.0711534459043758E-2</v>
      </c>
      <c r="AI383" s="18">
        <f t="shared" si="420"/>
        <v>2.0017180020338025E-2</v>
      </c>
      <c r="AJ383" s="18">
        <f t="shared" si="421"/>
        <v>1.8703552581503344E-2</v>
      </c>
      <c r="AK383" s="18">
        <f t="shared" si="422"/>
        <v>1.1650754628894795E-2</v>
      </c>
      <c r="AL383" s="18">
        <f t="shared" si="423"/>
        <v>7.1901689977265401E-4</v>
      </c>
      <c r="AM383" s="18">
        <f t="shared" si="424"/>
        <v>5.0061883992229585E-3</v>
      </c>
      <c r="AN383" s="18">
        <f t="shared" si="425"/>
        <v>8.846873561751822E-3</v>
      </c>
      <c r="AO383" s="18">
        <f t="shared" si="426"/>
        <v>7.8170421862041525E-3</v>
      </c>
      <c r="AP383" s="18">
        <f t="shared" si="427"/>
        <v>4.6047264128108827E-3</v>
      </c>
      <c r="AQ383" s="18">
        <f t="shared" si="428"/>
        <v>2.034353739409809E-3</v>
      </c>
      <c r="AR383" s="18">
        <f t="shared" si="429"/>
        <v>3.7858579603682759E-3</v>
      </c>
      <c r="AS383" s="18">
        <f t="shared" si="430"/>
        <v>7.0748220634382162E-3</v>
      </c>
      <c r="AT383" s="18">
        <f t="shared" si="431"/>
        <v>6.6105368655250841E-3</v>
      </c>
      <c r="AU383" s="18">
        <f t="shared" si="432"/>
        <v>4.117813589150001E-3</v>
      </c>
      <c r="AV383" s="18">
        <f t="shared" si="433"/>
        <v>1.9237910361810154E-3</v>
      </c>
      <c r="AW383" s="18">
        <f t="shared" si="434"/>
        <v>6.5958448887591954E-5</v>
      </c>
      <c r="AX383" s="18">
        <f t="shared" si="435"/>
        <v>1.5592190951746519E-3</v>
      </c>
      <c r="AY383" s="18">
        <f t="shared" si="436"/>
        <v>2.7554324947539552E-3</v>
      </c>
      <c r="AZ383" s="18">
        <f t="shared" si="437"/>
        <v>2.4346829309115038E-3</v>
      </c>
      <c r="BA383" s="18">
        <f t="shared" si="438"/>
        <v>1.4341804139900575E-3</v>
      </c>
      <c r="BB383" s="18">
        <f t="shared" si="439"/>
        <v>6.3361642508701402E-4</v>
      </c>
      <c r="BC383" s="18">
        <f t="shared" si="440"/>
        <v>2.2394380524169138E-4</v>
      </c>
      <c r="BD383" s="18">
        <f t="shared" si="441"/>
        <v>1.1150534773897195E-3</v>
      </c>
      <c r="BE383" s="18">
        <f t="shared" si="442"/>
        <v>2.0837561858720382E-3</v>
      </c>
      <c r="BF383" s="18">
        <f t="shared" si="443"/>
        <v>1.9470096861741862E-3</v>
      </c>
      <c r="BG383" s="18">
        <f t="shared" si="444"/>
        <v>1.2128247836793371E-3</v>
      </c>
      <c r="BH383" s="18">
        <f t="shared" si="445"/>
        <v>5.6661657862519001E-4</v>
      </c>
      <c r="BI383" s="18">
        <f t="shared" si="446"/>
        <v>2.1177294626116463E-4</v>
      </c>
      <c r="BJ383" s="19">
        <f t="shared" si="447"/>
        <v>0.40837742428135526</v>
      </c>
      <c r="BK383" s="19">
        <f t="shared" si="448"/>
        <v>0.22056628208349735</v>
      </c>
      <c r="BL383" s="19">
        <f t="shared" si="449"/>
        <v>0.34403394850824842</v>
      </c>
      <c r="BM383" s="19">
        <f t="shared" si="450"/>
        <v>0.69809897695631251</v>
      </c>
      <c r="BN383" s="19">
        <f t="shared" si="451"/>
        <v>0.29643458690819174</v>
      </c>
    </row>
    <row r="384" spans="1:66" x14ac:dyDescent="0.25">
      <c r="A384" t="s">
        <v>37</v>
      </c>
      <c r="B384" t="s">
        <v>229</v>
      </c>
      <c r="C384" t="s">
        <v>39</v>
      </c>
      <c r="D384" s="16">
        <v>44349</v>
      </c>
      <c r="E384" s="15">
        <f>VLOOKUP(A384,home!$A$2:$E$405,3,FALSE)</f>
        <v>1.796875</v>
      </c>
      <c r="F384" s="15">
        <f>VLOOKUP(B384,home!$B$2:$E$405,3,FALSE)</f>
        <v>0.37</v>
      </c>
      <c r="G384" s="15">
        <f>VLOOKUP(C384,away!$B$2:$E$405,4,FALSE)</f>
        <v>0.64</v>
      </c>
      <c r="H384" s="15">
        <f>VLOOKUP(A384,away!$A$2:$E$405,3,FALSE)</f>
        <v>1.359375</v>
      </c>
      <c r="I384" s="15">
        <f>VLOOKUP(C384,away!$B$2:$E$405,3,FALSE)</f>
        <v>0.8</v>
      </c>
      <c r="J384" s="15">
        <f>VLOOKUP(B384,home!$B$2:$E$405,4,FALSE)</f>
        <v>0.61</v>
      </c>
      <c r="K384" s="17">
        <f t="shared" si="452"/>
        <v>0.42549999999999999</v>
      </c>
      <c r="L384" s="17">
        <f t="shared" si="453"/>
        <v>0.66337500000000005</v>
      </c>
      <c r="M384" s="18">
        <f t="shared" si="398"/>
        <v>0.33659495010396157</v>
      </c>
      <c r="N384" s="18">
        <f t="shared" si="399"/>
        <v>0.14322115126923562</v>
      </c>
      <c r="O384" s="18">
        <f t="shared" si="400"/>
        <v>0.22328867502521549</v>
      </c>
      <c r="P384" s="18">
        <f t="shared" si="401"/>
        <v>9.5009331223229174E-2</v>
      </c>
      <c r="Q384" s="18">
        <f t="shared" si="402"/>
        <v>3.0470299932529872E-2</v>
      </c>
      <c r="R384" s="18">
        <f t="shared" si="403"/>
        <v>7.4062062397426173E-2</v>
      </c>
      <c r="S384" s="18">
        <f t="shared" si="404"/>
        <v>6.7044774562848011E-3</v>
      </c>
      <c r="T384" s="18">
        <f t="shared" si="405"/>
        <v>2.0213235217742005E-2</v>
      </c>
      <c r="U384" s="18">
        <f t="shared" si="406"/>
        <v>3.151340755010483E-2</v>
      </c>
      <c r="V384" s="18">
        <f t="shared" si="407"/>
        <v>2.1027182807839187E-4</v>
      </c>
      <c r="W384" s="18">
        <f t="shared" si="408"/>
        <v>4.3217042070971537E-3</v>
      </c>
      <c r="X384" s="18">
        <f t="shared" si="409"/>
        <v>2.8669105283830741E-3</v>
      </c>
      <c r="Y384" s="18">
        <f t="shared" si="410"/>
        <v>9.5091838588306089E-4</v>
      </c>
      <c r="Z384" s="18">
        <f t="shared" si="411"/>
        <v>1.6376973547630864E-2</v>
      </c>
      <c r="AA384" s="18">
        <f t="shared" si="412"/>
        <v>6.9684022445169313E-3</v>
      </c>
      <c r="AB384" s="18">
        <f t="shared" si="413"/>
        <v>1.482527577520977E-3</v>
      </c>
      <c r="AC384" s="18">
        <f t="shared" si="414"/>
        <v>3.7095375603977884E-6</v>
      </c>
      <c r="AD384" s="18">
        <f t="shared" si="415"/>
        <v>4.5972128502995966E-4</v>
      </c>
      <c r="AE384" s="18">
        <f t="shared" si="416"/>
        <v>3.0496760745674946E-4</v>
      </c>
      <c r="AF384" s="18">
        <f t="shared" si="417"/>
        <v>1.011539432983106E-4</v>
      </c>
      <c r="AG384" s="18">
        <f t="shared" si="418"/>
        <v>2.2367665711838934E-5</v>
      </c>
      <c r="AH384" s="18">
        <f t="shared" si="419"/>
        <v>2.7160187067899058E-3</v>
      </c>
      <c r="AI384" s="18">
        <f t="shared" si="420"/>
        <v>1.1556659597391048E-3</v>
      </c>
      <c r="AJ384" s="18">
        <f t="shared" si="421"/>
        <v>2.4586793293449451E-4</v>
      </c>
      <c r="AK384" s="18">
        <f t="shared" si="422"/>
        <v>3.4872268487875806E-5</v>
      </c>
      <c r="AL384" s="18">
        <f t="shared" si="423"/>
        <v>4.1883062434773613E-8</v>
      </c>
      <c r="AM384" s="18">
        <f t="shared" si="424"/>
        <v>3.9122281356049579E-5</v>
      </c>
      <c r="AN384" s="18">
        <f t="shared" si="425"/>
        <v>2.5952743394569388E-5</v>
      </c>
      <c r="AO384" s="18">
        <f t="shared" si="426"/>
        <v>8.6082005746862354E-6</v>
      </c>
      <c r="AP384" s="18">
        <f t="shared" si="427"/>
        <v>1.9034883520774939E-6</v>
      </c>
      <c r="AQ384" s="18">
        <f t="shared" si="428"/>
        <v>3.1568164638985191E-7</v>
      </c>
      <c r="AR384" s="18">
        <f t="shared" si="429"/>
        <v>3.6034778192335089E-4</v>
      </c>
      <c r="AS384" s="18">
        <f t="shared" si="430"/>
        <v>1.5332798120838579E-4</v>
      </c>
      <c r="AT384" s="18">
        <f t="shared" si="431"/>
        <v>3.2620528002084074E-5</v>
      </c>
      <c r="AU384" s="18">
        <f t="shared" si="432"/>
        <v>4.6266782216289234E-6</v>
      </c>
      <c r="AV384" s="18">
        <f t="shared" si="433"/>
        <v>4.9216289582577676E-7</v>
      </c>
      <c r="AW384" s="18">
        <f t="shared" si="434"/>
        <v>3.2839353108069994E-10</v>
      </c>
      <c r="AX384" s="18">
        <f t="shared" si="435"/>
        <v>2.7744217861665137E-6</v>
      </c>
      <c r="AY384" s="18">
        <f t="shared" si="436"/>
        <v>1.8404820523982111E-6</v>
      </c>
      <c r="AZ384" s="18">
        <f t="shared" si="437"/>
        <v>6.1046489075483164E-7</v>
      </c>
      <c r="BA384" s="18">
        <f t="shared" si="438"/>
        <v>1.3498904896816216E-7</v>
      </c>
      <c r="BB384" s="18">
        <f t="shared" si="439"/>
        <v>2.2387090089813646E-8</v>
      </c>
      <c r="BC384" s="18">
        <f t="shared" si="440"/>
        <v>2.9702071776660264E-9</v>
      </c>
      <c r="BD384" s="18">
        <f t="shared" si="441"/>
        <v>3.9840951638900472E-5</v>
      </c>
      <c r="BE384" s="18">
        <f t="shared" si="442"/>
        <v>1.6952324922352146E-5</v>
      </c>
      <c r="BF384" s="18">
        <f t="shared" si="443"/>
        <v>3.6066071272304188E-6</v>
      </c>
      <c r="BG384" s="18">
        <f t="shared" si="444"/>
        <v>5.1153711087884775E-7</v>
      </c>
      <c r="BH384" s="18">
        <f t="shared" si="445"/>
        <v>5.4414760169737419E-8</v>
      </c>
      <c r="BI384" s="18">
        <f t="shared" si="446"/>
        <v>4.6306960904446562E-9</v>
      </c>
      <c r="BJ384" s="19">
        <f t="shared" si="447"/>
        <v>0.20301371815276703</v>
      </c>
      <c r="BK384" s="19">
        <f t="shared" si="448"/>
        <v>0.43852462251422908</v>
      </c>
      <c r="BL384" s="19">
        <f t="shared" si="449"/>
        <v>0.34207988526124267</v>
      </c>
      <c r="BM384" s="19">
        <f t="shared" si="450"/>
        <v>9.7346889370612907E-2</v>
      </c>
      <c r="BN384" s="19">
        <f t="shared" si="451"/>
        <v>0.90264646995159792</v>
      </c>
    </row>
    <row r="385" spans="1:66" x14ac:dyDescent="0.25">
      <c r="A385" t="s">
        <v>37</v>
      </c>
      <c r="B385" t="s">
        <v>226</v>
      </c>
      <c r="C385" t="s">
        <v>231</v>
      </c>
      <c r="D385" s="16">
        <v>44349</v>
      </c>
      <c r="E385" s="15">
        <f>VLOOKUP(A385,home!$A$2:$E$405,3,FALSE)</f>
        <v>1.796875</v>
      </c>
      <c r="F385" s="15">
        <f>VLOOKUP(B385,home!$B$2:$E$405,3,FALSE)</f>
        <v>1.1100000000000001</v>
      </c>
      <c r="G385" s="15">
        <f>VLOOKUP(C385,away!$B$2:$E$405,4,FALSE)</f>
        <v>1</v>
      </c>
      <c r="H385" s="15">
        <f>VLOOKUP(A385,away!$A$2:$E$405,3,FALSE)</f>
        <v>1.359375</v>
      </c>
      <c r="I385" s="15">
        <f>VLOOKUP(C385,away!$B$2:$E$405,3,FALSE)</f>
        <v>0.89</v>
      </c>
      <c r="J385" s="15">
        <f>VLOOKUP(B385,home!$B$2:$E$405,4,FALSE)</f>
        <v>0.74</v>
      </c>
      <c r="K385" s="17">
        <f t="shared" si="452"/>
        <v>1.9945312500000001</v>
      </c>
      <c r="L385" s="17">
        <f t="shared" si="453"/>
        <v>0.89528437500000002</v>
      </c>
      <c r="M385" s="18">
        <f t="shared" si="398"/>
        <v>5.5586460420374156E-2</v>
      </c>
      <c r="N385" s="18">
        <f t="shared" si="399"/>
        <v>0.11086893238532439</v>
      </c>
      <c r="O385" s="18">
        <f t="shared" si="400"/>
        <v>4.9765689475916919E-2</v>
      </c>
      <c r="P385" s="18">
        <f t="shared" si="401"/>
        <v>9.9259222837512415E-2</v>
      </c>
      <c r="Q385" s="18">
        <f t="shared" si="402"/>
        <v>0.1105657751483333</v>
      </c>
      <c r="R385" s="18">
        <f t="shared" si="403"/>
        <v>2.2277222099445177E-2</v>
      </c>
      <c r="S385" s="18">
        <f t="shared" si="404"/>
        <v>4.4311120207141938E-2</v>
      </c>
      <c r="T385" s="18">
        <f t="shared" si="405"/>
        <v>9.8987810900066114E-2</v>
      </c>
      <c r="U385" s="18">
        <f t="shared" si="406"/>
        <v>4.4432615640534009E-2</v>
      </c>
      <c r="V385" s="18">
        <f t="shared" si="407"/>
        <v>8.7916840051382797E-3</v>
      </c>
      <c r="W385" s="18">
        <f t="shared" si="408"/>
        <v>7.3508964571274704E-2</v>
      </c>
      <c r="X385" s="18">
        <f t="shared" si="409"/>
        <v>6.581142740309083E-2</v>
      </c>
      <c r="Y385" s="18">
        <f t="shared" si="410"/>
        <v>2.9459971325217018E-2</v>
      </c>
      <c r="Z385" s="18">
        <f t="shared" si="411"/>
        <v>6.6481496213459867E-3</v>
      </c>
      <c r="AA385" s="18">
        <f t="shared" si="412"/>
        <v>1.3259942174450237E-2</v>
      </c>
      <c r="AB385" s="18">
        <f t="shared" si="413"/>
        <v>1.3223684520066979E-2</v>
      </c>
      <c r="AC385" s="18">
        <f t="shared" si="414"/>
        <v>9.811918621723838E-4</v>
      </c>
      <c r="AD385" s="18">
        <f t="shared" si="415"/>
        <v>3.6653981748137596E-2</v>
      </c>
      <c r="AE385" s="18">
        <f t="shared" si="416"/>
        <v>3.2815737140642773E-2</v>
      </c>
      <c r="AF385" s="18">
        <f t="shared" si="417"/>
        <v>1.4689708358062326E-2</v>
      </c>
      <c r="AG385" s="18">
        <f t="shared" si="418"/>
        <v>4.3838221220933683E-3</v>
      </c>
      <c r="AH385" s="18">
        <f t="shared" si="419"/>
        <v>1.4879961196633072E-3</v>
      </c>
      <c r="AI385" s="18">
        <f t="shared" si="420"/>
        <v>2.9678547605472057E-3</v>
      </c>
      <c r="AJ385" s="18">
        <f t="shared" si="421"/>
        <v>2.959739532686335E-3</v>
      </c>
      <c r="AK385" s="18">
        <f t="shared" si="422"/>
        <v>1.9677643299344304E-3</v>
      </c>
      <c r="AL385" s="18">
        <f t="shared" si="423"/>
        <v>7.0083499440108302E-5</v>
      </c>
      <c r="AM385" s="18">
        <f t="shared" si="424"/>
        <v>1.4621502406718001E-2</v>
      </c>
      <c r="AN385" s="18">
        <f t="shared" si="425"/>
        <v>1.3090402643759522E-2</v>
      </c>
      <c r="AO385" s="18">
        <f t="shared" si="426"/>
        <v>5.8598164747082956E-3</v>
      </c>
      <c r="AP385" s="18">
        <f t="shared" si="427"/>
        <v>1.7487340433913064E-3</v>
      </c>
      <c r="AQ385" s="18">
        <f t="shared" si="428"/>
        <v>3.9140356626970216E-4</v>
      </c>
      <c r="AR385" s="18">
        <f t="shared" si="429"/>
        <v>2.6643593519903793E-4</v>
      </c>
      <c r="AS385" s="18">
        <f t="shared" si="430"/>
        <v>5.3141479887745607E-4</v>
      </c>
      <c r="AT385" s="18">
        <f t="shared" si="431"/>
        <v>5.299617115367757E-4</v>
      </c>
      <c r="AU385" s="18">
        <f t="shared" si="432"/>
        <v>3.5234173165452819E-4</v>
      </c>
      <c r="AV385" s="18">
        <f t="shared" si="433"/>
        <v>1.756891486160178E-4</v>
      </c>
      <c r="AW385" s="18">
        <f t="shared" si="434"/>
        <v>3.4762830310505671E-6</v>
      </c>
      <c r="AX385" s="18">
        <f t="shared" si="435"/>
        <v>4.8605072453582121E-3</v>
      </c>
      <c r="AY385" s="18">
        <f t="shared" si="436"/>
        <v>4.3515361913434988E-3</v>
      </c>
      <c r="AZ385" s="18">
        <f t="shared" si="437"/>
        <v>1.9479311796784221E-3</v>
      </c>
      <c r="BA385" s="18">
        <f t="shared" si="438"/>
        <v>5.8131744958046956E-4</v>
      </c>
      <c r="BB385" s="18">
        <f t="shared" si="439"/>
        <v>1.3011110738106118E-4</v>
      </c>
      <c r="BC385" s="18">
        <f t="shared" si="440"/>
        <v>2.3297288290442256E-5</v>
      </c>
      <c r="BD385" s="18">
        <f t="shared" si="441"/>
        <v>3.975598828703517E-5</v>
      </c>
      <c r="BE385" s="18">
        <f t="shared" si="442"/>
        <v>7.9294561013125621E-5</v>
      </c>
      <c r="BF385" s="18">
        <f t="shared" si="443"/>
        <v>7.9077739947855364E-5</v>
      </c>
      <c r="BG385" s="18">
        <f t="shared" si="444"/>
        <v>5.2574341168456965E-5</v>
      </c>
      <c r="BH385" s="18">
        <f t="shared" si="445"/>
        <v>2.6215291602162253E-5</v>
      </c>
      <c r="BI385" s="18">
        <f t="shared" si="446"/>
        <v>1.045744366567503E-5</v>
      </c>
      <c r="BJ385" s="19">
        <f t="shared" si="447"/>
        <v>0.62535269069872113</v>
      </c>
      <c r="BK385" s="19">
        <f t="shared" si="448"/>
        <v>0.21335129902312275</v>
      </c>
      <c r="BL385" s="19">
        <f t="shared" si="449"/>
        <v>0.15448572734481267</v>
      </c>
      <c r="BM385" s="19">
        <f t="shared" si="450"/>
        <v>0.54716650441278392</v>
      </c>
      <c r="BN385" s="19">
        <f t="shared" si="451"/>
        <v>0.44832330236690632</v>
      </c>
    </row>
    <row r="386" spans="1:66" x14ac:dyDescent="0.25">
      <c r="A386" t="s">
        <v>37</v>
      </c>
      <c r="B386" t="s">
        <v>38</v>
      </c>
      <c r="C386" t="s">
        <v>230</v>
      </c>
      <c r="D386" s="16">
        <v>44349</v>
      </c>
      <c r="E386" s="15">
        <f>VLOOKUP(A386,home!$A$2:$E$405,3,FALSE)</f>
        <v>1.796875</v>
      </c>
      <c r="F386" s="15">
        <f>VLOOKUP(B386,home!$B$2:$E$405,3,FALSE)</f>
        <v>0.64</v>
      </c>
      <c r="G386" s="15">
        <f>VLOOKUP(C386,away!$B$2:$E$405,4,FALSE)</f>
        <v>0.83</v>
      </c>
      <c r="H386" s="15">
        <f>VLOOKUP(A386,away!$A$2:$E$405,3,FALSE)</f>
        <v>1.359375</v>
      </c>
      <c r="I386" s="15">
        <f>VLOOKUP(C386,away!$B$2:$E$405,3,FALSE)</f>
        <v>1.3</v>
      </c>
      <c r="J386" s="15">
        <f>VLOOKUP(B386,home!$B$2:$E$405,4,FALSE)</f>
        <v>0.74</v>
      </c>
      <c r="K386" s="17">
        <f t="shared" si="452"/>
        <v>0.95450000000000002</v>
      </c>
      <c r="L386" s="17">
        <f t="shared" si="453"/>
        <v>1.30771875</v>
      </c>
      <c r="M386" s="18">
        <f t="shared" si="398"/>
        <v>0.10411921377783145</v>
      </c>
      <c r="N386" s="18">
        <f t="shared" si="399"/>
        <v>9.9381789550940111E-2</v>
      </c>
      <c r="O386" s="18">
        <f t="shared" si="400"/>
        <v>0.13615864809252853</v>
      </c>
      <c r="P386" s="18">
        <f t="shared" si="401"/>
        <v>0.12996342960431848</v>
      </c>
      <c r="Q386" s="18">
        <f t="shared" si="402"/>
        <v>4.7429959063186172E-2</v>
      </c>
      <c r="R386" s="18">
        <f t="shared" si="403"/>
        <v>8.902860854262569E-2</v>
      </c>
      <c r="S386" s="18">
        <f t="shared" si="404"/>
        <v>4.0555658321041056E-2</v>
      </c>
      <c r="T386" s="18">
        <f t="shared" si="405"/>
        <v>6.202504677866099E-2</v>
      </c>
      <c r="U386" s="18">
        <f t="shared" si="406"/>
        <v>8.4977806853936202E-2</v>
      </c>
      <c r="V386" s="18">
        <f t="shared" si="407"/>
        <v>5.6246982601545047E-3</v>
      </c>
      <c r="W386" s="18">
        <f t="shared" si="408"/>
        <v>1.5090631975270401E-2</v>
      </c>
      <c r="X386" s="18">
        <f t="shared" si="409"/>
        <v>1.9734302383410639E-2</v>
      </c>
      <c r="Y386" s="18">
        <f t="shared" si="410"/>
        <v>1.2903458622477897E-2</v>
      </c>
      <c r="Z386" s="18">
        <f t="shared" si="411"/>
        <v>3.880812689253392E-2</v>
      </c>
      <c r="AA386" s="18">
        <f t="shared" si="412"/>
        <v>3.7042357118923619E-2</v>
      </c>
      <c r="AB386" s="18">
        <f t="shared" si="413"/>
        <v>1.7678464935006299E-2</v>
      </c>
      <c r="AC386" s="18">
        <f t="shared" si="414"/>
        <v>4.3880294151263372E-4</v>
      </c>
      <c r="AD386" s="18">
        <f t="shared" si="415"/>
        <v>3.6010020550988988E-3</v>
      </c>
      <c r="AE386" s="18">
        <f t="shared" si="416"/>
        <v>4.709097906241363E-3</v>
      </c>
      <c r="AF386" s="18">
        <f t="shared" si="417"/>
        <v>3.0790878137887875E-3</v>
      </c>
      <c r="AG386" s="18">
        <f t="shared" si="418"/>
        <v>1.3421936223293684E-3</v>
      </c>
      <c r="AH386" s="18">
        <f t="shared" si="419"/>
        <v>1.2687528797436469E-2</v>
      </c>
      <c r="AI386" s="18">
        <f t="shared" si="420"/>
        <v>1.2110246237153108E-2</v>
      </c>
      <c r="AJ386" s="18">
        <f t="shared" si="421"/>
        <v>5.7796150166813205E-3</v>
      </c>
      <c r="AK386" s="18">
        <f t="shared" si="422"/>
        <v>1.8388808444741072E-3</v>
      </c>
      <c r="AL386" s="18">
        <f t="shared" si="423"/>
        <v>2.1908861248657323E-5</v>
      </c>
      <c r="AM386" s="18">
        <f t="shared" si="424"/>
        <v>6.8743129231838007E-4</v>
      </c>
      <c r="AN386" s="18">
        <f t="shared" si="425"/>
        <v>8.9896679030147656E-4</v>
      </c>
      <c r="AO386" s="18">
        <f t="shared" si="426"/>
        <v>5.8779786365227983E-4</v>
      </c>
      <c r="AP386" s="18">
        <f t="shared" si="427"/>
        <v>2.562247625026765E-4</v>
      </c>
      <c r="AQ386" s="18">
        <f t="shared" si="428"/>
        <v>8.3767481534761812E-5</v>
      </c>
      <c r="AR386" s="18">
        <f t="shared" si="429"/>
        <v>3.318343859914519E-3</v>
      </c>
      <c r="AS386" s="18">
        <f t="shared" si="430"/>
        <v>3.167359214288408E-3</v>
      </c>
      <c r="AT386" s="18">
        <f t="shared" si="431"/>
        <v>1.5116221850191426E-3</v>
      </c>
      <c r="AU386" s="18">
        <f t="shared" si="432"/>
        <v>4.8094779186692394E-4</v>
      </c>
      <c r="AV386" s="18">
        <f t="shared" si="433"/>
        <v>1.1476616683424471E-4</v>
      </c>
      <c r="AW386" s="18">
        <f t="shared" si="434"/>
        <v>7.5963958451732698E-7</v>
      </c>
      <c r="AX386" s="18">
        <f t="shared" si="435"/>
        <v>1.0935886141964893E-4</v>
      </c>
      <c r="AY386" s="18">
        <f t="shared" si="436"/>
        <v>1.4301063355712652E-4</v>
      </c>
      <c r="AZ386" s="18">
        <f t="shared" si="437"/>
        <v>9.3508843476016815E-5</v>
      </c>
      <c r="BA386" s="18">
        <f t="shared" si="438"/>
        <v>4.0761089301467444E-5</v>
      </c>
      <c r="BB386" s="18">
        <f t="shared" si="439"/>
        <v>1.3326010187488354E-5</v>
      </c>
      <c r="BC386" s="18">
        <f t="shared" si="440"/>
        <v>3.4853346769739014E-6</v>
      </c>
      <c r="BD386" s="18">
        <f t="shared" si="441"/>
        <v>7.2324341409293132E-4</v>
      </c>
      <c r="BE386" s="18">
        <f t="shared" si="442"/>
        <v>6.9033583875170279E-4</v>
      </c>
      <c r="BF386" s="18">
        <f t="shared" si="443"/>
        <v>3.2946277904425021E-4</v>
      </c>
      <c r="BG386" s="18">
        <f t="shared" si="444"/>
        <v>1.0482407419924561E-4</v>
      </c>
      <c r="BH386" s="18">
        <f t="shared" si="445"/>
        <v>2.5013644705794981E-5</v>
      </c>
      <c r="BI386" s="18">
        <f t="shared" si="446"/>
        <v>4.7751047743362636E-6</v>
      </c>
      <c r="BJ386" s="19">
        <f t="shared" si="447"/>
        <v>0.272214208734333</v>
      </c>
      <c r="BK386" s="19">
        <f t="shared" si="448"/>
        <v>0.28086672239966387</v>
      </c>
      <c r="BL386" s="19">
        <f t="shared" si="449"/>
        <v>0.40777285051225687</v>
      </c>
      <c r="BM386" s="19">
        <f t="shared" si="450"/>
        <v>0.3934380089133846</v>
      </c>
      <c r="BN386" s="19">
        <f t="shared" si="451"/>
        <v>0.60608164863143044</v>
      </c>
    </row>
    <row r="387" spans="1:66" x14ac:dyDescent="0.25">
      <c r="A387" t="s">
        <v>340</v>
      </c>
      <c r="B387" t="s">
        <v>394</v>
      </c>
      <c r="C387" t="s">
        <v>387</v>
      </c>
      <c r="D387" s="16">
        <v>44349</v>
      </c>
      <c r="E387" s="15">
        <f>VLOOKUP(A387,home!$A$2:$E$405,3,FALSE)</f>
        <v>1.3317073170731699</v>
      </c>
      <c r="F387" s="15">
        <f>VLOOKUP(B387,home!$B$2:$E$405,3,FALSE)</f>
        <v>1.33</v>
      </c>
      <c r="G387" s="15">
        <f>VLOOKUP(C387,away!$B$2:$E$405,4,FALSE)</f>
        <v>1.58</v>
      </c>
      <c r="H387" s="15">
        <f>VLOOKUP(A387,away!$A$2:$E$405,3,FALSE)</f>
        <v>1.14146341463415</v>
      </c>
      <c r="I387" s="15">
        <f>VLOOKUP(C387,away!$B$2:$E$405,3,FALSE)</f>
        <v>0.6</v>
      </c>
      <c r="J387" s="15">
        <f>VLOOKUP(B387,home!$B$2:$E$405,4,FALSE)</f>
        <v>1.17</v>
      </c>
      <c r="K387" s="17">
        <f t="shared" si="452"/>
        <v>2.7984497560975594</v>
      </c>
      <c r="L387" s="17">
        <f t="shared" si="453"/>
        <v>0.80130731707317326</v>
      </c>
      <c r="M387" s="18">
        <f t="shared" si="398"/>
        <v>2.7330360918849238E-2</v>
      </c>
      <c r="N387" s="18">
        <f t="shared" si="399"/>
        <v>7.6482641847411909E-2</v>
      </c>
      <c r="O387" s="18">
        <f t="shared" si="400"/>
        <v>2.1900018182524589E-2</v>
      </c>
      <c r="P387" s="18">
        <f t="shared" si="401"/>
        <v>6.1286100541418052E-2</v>
      </c>
      <c r="Q387" s="18">
        <f t="shared" si="402"/>
        <v>0.10701641521179345</v>
      </c>
      <c r="R387" s="18">
        <f t="shared" si="403"/>
        <v>8.7743224068462453E-3</v>
      </c>
      <c r="S387" s="18">
        <f t="shared" si="404"/>
        <v>3.4357267826843528E-2</v>
      </c>
      <c r="T387" s="18">
        <f t="shared" si="405"/>
        <v>8.5753036556150936E-2</v>
      </c>
      <c r="U387" s="18">
        <f t="shared" si="406"/>
        <v>2.4554500399360222E-2</v>
      </c>
      <c r="V387" s="18">
        <f t="shared" si="407"/>
        <v>8.5603738828383246E-3</v>
      </c>
      <c r="W387" s="18">
        <f t="shared" si="408"/>
        <v>9.9826687015959509E-2</v>
      </c>
      <c r="X387" s="18">
        <f t="shared" si="409"/>
        <v>7.9991854745061902E-2</v>
      </c>
      <c r="Y387" s="18">
        <f t="shared" si="410"/>
        <v>3.2049029256736264E-2</v>
      </c>
      <c r="Z387" s="18">
        <f t="shared" si="411"/>
        <v>2.343642915654998E-3</v>
      </c>
      <c r="AA387" s="18">
        <f t="shared" si="412"/>
        <v>6.5585669456945011E-3</v>
      </c>
      <c r="AB387" s="18">
        <f t="shared" si="413"/>
        <v>9.1769100347641481E-3</v>
      </c>
      <c r="AC387" s="18">
        <f t="shared" si="414"/>
        <v>1.1997461724287228E-3</v>
      </c>
      <c r="AD387" s="18">
        <f t="shared" si="415"/>
        <v>6.9839991982959829E-2</v>
      </c>
      <c r="AE387" s="18">
        <f t="shared" si="416"/>
        <v>5.5963296600277476E-2</v>
      </c>
      <c r="AF387" s="18">
        <f t="shared" si="417"/>
        <v>2.242189952666929E-2</v>
      </c>
      <c r="AG387" s="18">
        <f t="shared" si="418"/>
        <v>5.9889440511332074E-3</v>
      </c>
      <c r="AH387" s="18">
        <f t="shared" si="419"/>
        <v>4.6949455423026383E-4</v>
      </c>
      <c r="AI387" s="18">
        <f t="shared" si="420"/>
        <v>1.313856920774814E-3</v>
      </c>
      <c r="AJ387" s="18">
        <f t="shared" si="421"/>
        <v>1.8383812897446847E-3</v>
      </c>
      <c r="AK387" s="18">
        <f t="shared" si="422"/>
        <v>1.71487255730011E-3</v>
      </c>
      <c r="AL387" s="18">
        <f t="shared" si="423"/>
        <v>1.0761330926579518E-4</v>
      </c>
      <c r="AM387" s="18">
        <f t="shared" si="424"/>
        <v>3.9088741706113851E-2</v>
      </c>
      <c r="AN387" s="18">
        <f t="shared" si="425"/>
        <v>3.1322094744292345E-2</v>
      </c>
      <c r="AO387" s="18">
        <f t="shared" si="426"/>
        <v>1.2549311852330318E-2</v>
      </c>
      <c r="AP387" s="18">
        <f t="shared" si="427"/>
        <v>3.3519518038351275E-3</v>
      </c>
      <c r="AQ387" s="18">
        <f t="shared" si="428"/>
        <v>6.7148587672242728E-4</v>
      </c>
      <c r="AR387" s="18">
        <f t="shared" si="429"/>
        <v>7.5241884326143651E-5</v>
      </c>
      <c r="AS387" s="18">
        <f t="shared" si="430"/>
        <v>2.1056063284081745E-4</v>
      </c>
      <c r="AT387" s="18">
        <f t="shared" si="431"/>
        <v>2.9462167580856672E-4</v>
      </c>
      <c r="AU387" s="18">
        <f t="shared" si="432"/>
        <v>2.7482798560251258E-4</v>
      </c>
      <c r="AV387" s="18">
        <f t="shared" si="433"/>
        <v>1.9227307731953374E-4</v>
      </c>
      <c r="AW387" s="18">
        <f t="shared" si="434"/>
        <v>6.7031680656877706E-6</v>
      </c>
      <c r="AX387" s="18">
        <f t="shared" si="435"/>
        <v>1.8231313282272493E-2</v>
      </c>
      <c r="AY387" s="18">
        <f t="shared" si="436"/>
        <v>1.4608884732938282E-2</v>
      </c>
      <c r="AZ387" s="18">
        <f t="shared" si="437"/>
        <v>5.8531031153910068E-3</v>
      </c>
      <c r="BA387" s="18">
        <f t="shared" si="438"/>
        <v>1.5633781179822002E-3</v>
      </c>
      <c r="BB387" s="18">
        <f t="shared" si="439"/>
        <v>3.1318658132280588E-4</v>
      </c>
      <c r="BC387" s="18">
        <f t="shared" si="440"/>
        <v>5.0191739844619367E-5</v>
      </c>
      <c r="BD387" s="18">
        <f t="shared" si="441"/>
        <v>1.0048645410152032E-5</v>
      </c>
      <c r="BE387" s="18">
        <f t="shared" si="442"/>
        <v>2.8120629297150812E-5</v>
      </c>
      <c r="BF387" s="18">
        <f t="shared" si="443"/>
        <v>3.9347084098960795E-5</v>
      </c>
      <c r="BG387" s="18">
        <f t="shared" si="444"/>
        <v>3.6703612633295667E-5</v>
      </c>
      <c r="BH387" s="18">
        <f t="shared" si="445"/>
        <v>2.5678303955386391E-5</v>
      </c>
      <c r="BI387" s="18">
        <f t="shared" si="446"/>
        <v>1.4371888688189995E-5</v>
      </c>
      <c r="BJ387" s="19">
        <f t="shared" si="447"/>
        <v>0.76293744034719935</v>
      </c>
      <c r="BK387" s="19">
        <f t="shared" si="448"/>
        <v>0.1474503473845819</v>
      </c>
      <c r="BL387" s="19">
        <f t="shared" si="449"/>
        <v>7.7502718711220303E-2</v>
      </c>
      <c r="BM387" s="19">
        <f t="shared" si="450"/>
        <v>0.67284210868494032</v>
      </c>
      <c r="BN387" s="19">
        <f t="shared" si="451"/>
        <v>0.30278985910884348</v>
      </c>
    </row>
    <row r="388" spans="1:66" x14ac:dyDescent="0.25">
      <c r="A388" t="s">
        <v>340</v>
      </c>
      <c r="B388" t="s">
        <v>390</v>
      </c>
      <c r="C388" t="s">
        <v>413</v>
      </c>
      <c r="D388" s="16">
        <v>44349</v>
      </c>
      <c r="E388" s="15">
        <f>VLOOKUP(A388,home!$A$2:$E$405,3,FALSE)</f>
        <v>1.3317073170731699</v>
      </c>
      <c r="F388" s="15">
        <f>VLOOKUP(B388,home!$B$2:$E$405,3,FALSE)</f>
        <v>0.38</v>
      </c>
      <c r="G388" s="15">
        <f>VLOOKUP(C388,away!$B$2:$E$405,4,FALSE)</f>
        <v>0.75</v>
      </c>
      <c r="H388" s="15">
        <f>VLOOKUP(A388,away!$A$2:$E$405,3,FALSE)</f>
        <v>1.14146341463415</v>
      </c>
      <c r="I388" s="15">
        <f>VLOOKUP(C388,away!$B$2:$E$405,3,FALSE)</f>
        <v>1.3</v>
      </c>
      <c r="J388" s="15">
        <f>VLOOKUP(B388,home!$B$2:$E$405,4,FALSE)</f>
        <v>0.88</v>
      </c>
      <c r="K388" s="17">
        <f t="shared" si="452"/>
        <v>0.37953658536585344</v>
      </c>
      <c r="L388" s="17">
        <f t="shared" si="453"/>
        <v>1.3058341463414678</v>
      </c>
      <c r="M388" s="18">
        <f t="shared" si="398"/>
        <v>0.18537569456745062</v>
      </c>
      <c r="N388" s="18">
        <f t="shared" si="399"/>
        <v>7.0356858125953589E-2</v>
      </c>
      <c r="O388" s="18">
        <f t="shared" si="400"/>
        <v>0.24206991186794352</v>
      </c>
      <c r="P388" s="18">
        <f t="shared" si="401"/>
        <v>9.1874387770172358E-2</v>
      </c>
      <c r="Q388" s="18">
        <f t="shared" si="402"/>
        <v>1.3351500845097114E-2</v>
      </c>
      <c r="R388" s="18">
        <f t="shared" si="403"/>
        <v>0.15805157835951522</v>
      </c>
      <c r="S388" s="18">
        <f t="shared" si="404"/>
        <v>1.1383508431134566E-2</v>
      </c>
      <c r="T388" s="18">
        <f t="shared" si="405"/>
        <v>1.7434845708434774E-2</v>
      </c>
      <c r="U388" s="18">
        <f t="shared" si="406"/>
        <v>5.9986356362254023E-2</v>
      </c>
      <c r="V388" s="18">
        <f t="shared" si="407"/>
        <v>6.2686683100346972E-4</v>
      </c>
      <c r="W388" s="18">
        <f t="shared" si="408"/>
        <v>1.689127680085822E-3</v>
      </c>
      <c r="X388" s="18">
        <f t="shared" si="409"/>
        <v>2.2057206021866131E-3</v>
      </c>
      <c r="Y388" s="18">
        <f t="shared" si="410"/>
        <v>1.4401526398120723E-3</v>
      </c>
      <c r="Z388" s="18">
        <f t="shared" si="411"/>
        <v>6.8796382635006398E-2</v>
      </c>
      <c r="AA388" s="18">
        <f t="shared" si="412"/>
        <v>2.611074415081302E-2</v>
      </c>
      <c r="AB388" s="18">
        <f t="shared" si="413"/>
        <v>4.9549913381805033E-3</v>
      </c>
      <c r="AC388" s="18">
        <f t="shared" si="414"/>
        <v>1.9417663695831811E-5</v>
      </c>
      <c r="AD388" s="18">
        <f t="shared" si="415"/>
        <v>1.6027143798667961E-4</v>
      </c>
      <c r="AE388" s="18">
        <f t="shared" si="416"/>
        <v>2.0928791640625525E-4</v>
      </c>
      <c r="AF388" s="18">
        <f t="shared" si="417"/>
        <v>1.3664765382997342E-4</v>
      </c>
      <c r="AG388" s="18">
        <f t="shared" si="418"/>
        <v>5.9479724129542595E-5</v>
      </c>
      <c r="AH388" s="18">
        <f t="shared" si="419"/>
        <v>2.245916639739114E-2</v>
      </c>
      <c r="AI388" s="18">
        <f t="shared" si="420"/>
        <v>8.5240753246293485E-3</v>
      </c>
      <c r="AJ388" s="18">
        <f t="shared" si="421"/>
        <v>1.6175992210555759E-3</v>
      </c>
      <c r="AK388" s="18">
        <f t="shared" si="422"/>
        <v>2.0464602828329924E-4</v>
      </c>
      <c r="AL388" s="18">
        <f t="shared" si="423"/>
        <v>3.8494495584102206E-7</v>
      </c>
      <c r="AM388" s="18">
        <f t="shared" si="424"/>
        <v>1.216577486102791E-5</v>
      </c>
      <c r="AN388" s="18">
        <f t="shared" si="425"/>
        <v>1.588648423023287E-5</v>
      </c>
      <c r="AO388" s="18">
        <f t="shared" si="426"/>
        <v>1.0372556786576666E-5</v>
      </c>
      <c r="AP388" s="18">
        <f t="shared" si="427"/>
        <v>4.5149462789259139E-6</v>
      </c>
      <c r="AQ388" s="18">
        <f t="shared" si="428"/>
        <v>1.4739427549797017E-6</v>
      </c>
      <c r="AR388" s="18">
        <f t="shared" si="429"/>
        <v>5.8655892760156479E-3</v>
      </c>
      <c r="AS388" s="18">
        <f t="shared" si="430"/>
        <v>2.2262057249775474E-3</v>
      </c>
      <c r="AT388" s="18">
        <f t="shared" si="431"/>
        <v>4.2246325958994631E-4</v>
      </c>
      <c r="AU388" s="18">
        <f t="shared" si="432"/>
        <v>5.3446754329098794E-5</v>
      </c>
      <c r="AV388" s="18">
        <f t="shared" si="433"/>
        <v>5.0712496592384496E-6</v>
      </c>
      <c r="AW388" s="18">
        <f t="shared" si="434"/>
        <v>5.2995354208821227E-9</v>
      </c>
      <c r="AX388" s="18">
        <f t="shared" si="435"/>
        <v>7.6955944151404519E-7</v>
      </c>
      <c r="AY388" s="18">
        <f t="shared" si="436"/>
        <v>1.0049169963685097E-6</v>
      </c>
      <c r="AZ388" s="18">
        <f t="shared" si="437"/>
        <v>6.5612746404845256E-7</v>
      </c>
      <c r="BA388" s="18">
        <f t="shared" si="438"/>
        <v>2.8559788230230109E-7</v>
      </c>
      <c r="BB388" s="18">
        <f t="shared" si="439"/>
        <v>9.3235866708289075E-8</v>
      </c>
      <c r="BC388" s="18">
        <f t="shared" si="440"/>
        <v>2.4350115682285112E-8</v>
      </c>
      <c r="BD388" s="18">
        <f t="shared" si="441"/>
        <v>1.2765811275059259E-3</v>
      </c>
      <c r="BE388" s="18">
        <f t="shared" si="442"/>
        <v>4.8450924207609018E-4</v>
      </c>
      <c r="BF388" s="18">
        <f t="shared" si="443"/>
        <v>9.1944491657878485E-5</v>
      </c>
      <c r="BG388" s="18">
        <f t="shared" si="444"/>
        <v>1.1632099469010134E-5</v>
      </c>
      <c r="BH388" s="18">
        <f t="shared" si="445"/>
        <v>1.1037018282760158E-6</v>
      </c>
      <c r="BI388" s="18">
        <f t="shared" si="446"/>
        <v>8.3779044633185768E-8</v>
      </c>
      <c r="BJ388" s="19">
        <f t="shared" si="447"/>
        <v>0.10709113982660083</v>
      </c>
      <c r="BK388" s="19">
        <f t="shared" si="448"/>
        <v>0.28928126512540914</v>
      </c>
      <c r="BL388" s="19">
        <f t="shared" si="449"/>
        <v>0.53441769975621878</v>
      </c>
      <c r="BM388" s="19">
        <f t="shared" si="450"/>
        <v>0.23850555618964189</v>
      </c>
      <c r="BN388" s="19">
        <f t="shared" si="451"/>
        <v>0.7610799315361324</v>
      </c>
    </row>
    <row r="389" spans="1:66" x14ac:dyDescent="0.25">
      <c r="A389" t="s">
        <v>340</v>
      </c>
      <c r="B389" t="s">
        <v>378</v>
      </c>
      <c r="C389" t="s">
        <v>431</v>
      </c>
      <c r="D389" s="16">
        <v>44349</v>
      </c>
      <c r="E389" s="15">
        <f>VLOOKUP(A389,home!$A$2:$E$405,3,FALSE)</f>
        <v>1.3317073170731699</v>
      </c>
      <c r="F389" s="15">
        <f>VLOOKUP(B389,home!$B$2:$E$405,3,FALSE)</f>
        <v>0.6</v>
      </c>
      <c r="G389" s="15">
        <f>VLOOKUP(C389,away!$B$2:$E$405,4,FALSE)</f>
        <v>0.75</v>
      </c>
      <c r="H389" s="15">
        <f>VLOOKUP(A389,away!$A$2:$E$405,3,FALSE)</f>
        <v>1.14146341463415</v>
      </c>
      <c r="I389" s="15">
        <f>VLOOKUP(C389,away!$B$2:$E$405,3,FALSE)</f>
        <v>0.9</v>
      </c>
      <c r="J389" s="15">
        <f>VLOOKUP(B389,home!$B$2:$E$405,4,FALSE)</f>
        <v>1.31</v>
      </c>
      <c r="K389" s="17">
        <f t="shared" si="452"/>
        <v>0.59926829268292647</v>
      </c>
      <c r="L389" s="17">
        <f t="shared" si="453"/>
        <v>1.3457853658536629</v>
      </c>
      <c r="M389" s="18">
        <f t="shared" si="398"/>
        <v>0.14297955105878107</v>
      </c>
      <c r="N389" s="18">
        <f t="shared" si="399"/>
        <v>8.5683111451567054E-2</v>
      </c>
      <c r="O389" s="18">
        <f t="shared" si="400"/>
        <v>0.19241978743123417</v>
      </c>
      <c r="P389" s="18">
        <f t="shared" si="401"/>
        <v>0.11531107749232734</v>
      </c>
      <c r="Q389" s="18">
        <f t="shared" si="402"/>
        <v>2.5673585955670743E-2</v>
      </c>
      <c r="R389" s="18">
        <f t="shared" si="403"/>
        <v>0.1294778670128138</v>
      </c>
      <c r="S389" s="18">
        <f t="shared" si="404"/>
        <v>2.3249206781631081E-2</v>
      </c>
      <c r="T389" s="18">
        <f t="shared" si="405"/>
        <v>3.4551136268127815E-2</v>
      </c>
      <c r="U389" s="18">
        <f t="shared" si="406"/>
        <v>7.7591980304995922E-2</v>
      </c>
      <c r="V389" s="18">
        <f t="shared" si="407"/>
        <v>2.0833523745019452E-3</v>
      </c>
      <c r="W389" s="18">
        <f t="shared" si="408"/>
        <v>5.1284553409010562E-3</v>
      </c>
      <c r="X389" s="18">
        <f t="shared" si="409"/>
        <v>6.9018001472186986E-3</v>
      </c>
      <c r="Y389" s="18">
        <f t="shared" si="410"/>
        <v>4.6441708180867914E-3</v>
      </c>
      <c r="Z389" s="18">
        <f t="shared" si="411"/>
        <v>5.8083139542597154E-2</v>
      </c>
      <c r="AA389" s="18">
        <f t="shared" si="412"/>
        <v>3.4807383867356372E-2</v>
      </c>
      <c r="AB389" s="18">
        <f t="shared" si="413"/>
        <v>1.0429480751474944E-2</v>
      </c>
      <c r="AC389" s="18">
        <f t="shared" si="414"/>
        <v>1.050122226050241E-4</v>
      </c>
      <c r="AD389" s="18">
        <f t="shared" si="415"/>
        <v>7.6833016906060266E-4</v>
      </c>
      <c r="AE389" s="18">
        <f t="shared" si="416"/>
        <v>1.0340074976656296E-3</v>
      </c>
      <c r="AF389" s="18">
        <f t="shared" si="417"/>
        <v>6.9577607927068512E-4</v>
      </c>
      <c r="AG389" s="18">
        <f t="shared" si="418"/>
        <v>3.1212175513117531E-4</v>
      </c>
      <c r="AH389" s="18">
        <f t="shared" si="419"/>
        <v>1.9541859799815878E-2</v>
      </c>
      <c r="AI389" s="18">
        <f t="shared" si="420"/>
        <v>1.1710816958084777E-2</v>
      </c>
      <c r="AJ389" s="18">
        <f t="shared" si="421"/>
        <v>3.5089606421968632E-3</v>
      </c>
      <c r="AK389" s="18">
        <f t="shared" si="422"/>
        <v>7.0093628438029989E-4</v>
      </c>
      <c r="AL389" s="18">
        <f t="shared" si="423"/>
        <v>3.387637588390868E-6</v>
      </c>
      <c r="AM389" s="18">
        <f t="shared" si="424"/>
        <v>9.2087181725946345E-5</v>
      </c>
      <c r="AN389" s="18">
        <f t="shared" si="425"/>
        <v>1.2392958154948543E-4</v>
      </c>
      <c r="AO389" s="18">
        <f t="shared" si="426"/>
        <v>8.3391308622832831E-5</v>
      </c>
      <c r="AP389" s="18">
        <f t="shared" si="427"/>
        <v>3.7408934261331585E-5</v>
      </c>
      <c r="AQ389" s="18">
        <f t="shared" si="428"/>
        <v>1.2586099070270446E-5</v>
      </c>
      <c r="AR389" s="18">
        <f t="shared" si="429"/>
        <v>5.2598297880312346E-3</v>
      </c>
      <c r="AS389" s="18">
        <f t="shared" si="430"/>
        <v>3.152049216876277E-3</v>
      </c>
      <c r="AT389" s="18">
        <f t="shared" si="431"/>
        <v>9.4446157632500081E-4</v>
      </c>
      <c r="AU389" s="18">
        <f t="shared" si="432"/>
        <v>1.8866195878296959E-4</v>
      </c>
      <c r="AV389" s="18">
        <f t="shared" si="433"/>
        <v>2.8264782483521699E-5</v>
      </c>
      <c r="AW389" s="18">
        <f t="shared" si="434"/>
        <v>7.5891221580324198E-8</v>
      </c>
      <c r="AX389" s="18">
        <f t="shared" si="435"/>
        <v>9.1974880284817049E-6</v>
      </c>
      <c r="AY389" s="18">
        <f t="shared" si="436"/>
        <v>1.2377844791344936E-5</v>
      </c>
      <c r="AZ389" s="18">
        <f t="shared" si="437"/>
        <v>8.3289611905000013E-6</v>
      </c>
      <c r="BA389" s="18">
        <f t="shared" si="438"/>
        <v>3.7363313609793339E-6</v>
      </c>
      <c r="BB389" s="18">
        <f t="shared" si="439"/>
        <v>1.2570750168965225E-6</v>
      </c>
      <c r="BC389" s="18">
        <f t="shared" si="440"/>
        <v>3.3835063230391682E-7</v>
      </c>
      <c r="BD389" s="18">
        <f t="shared" si="441"/>
        <v>1.1797669926022689E-3</v>
      </c>
      <c r="BE389" s="18">
        <f t="shared" si="442"/>
        <v>7.0699695142043245E-4</v>
      </c>
      <c r="BF389" s="18">
        <f t="shared" si="443"/>
        <v>2.1184042800487821E-4</v>
      </c>
      <c r="BG389" s="18">
        <f t="shared" si="444"/>
        <v>4.2316417203901261E-5</v>
      </c>
      <c r="BH389" s="18">
        <f t="shared" si="445"/>
        <v>6.3397217725600796E-6</v>
      </c>
      <c r="BI389" s="18">
        <f t="shared" si="446"/>
        <v>7.5983884854537128E-7</v>
      </c>
      <c r="BJ389" s="19">
        <f t="shared" si="447"/>
        <v>0.16577713463895066</v>
      </c>
      <c r="BK389" s="19">
        <f t="shared" si="448"/>
        <v>0.28374396541222618</v>
      </c>
      <c r="BL389" s="19">
        <f t="shared" si="449"/>
        <v>0.49191036072470462</v>
      </c>
      <c r="BM389" s="19">
        <f t="shared" si="450"/>
        <v>0.30795731796251469</v>
      </c>
      <c r="BN389" s="19">
        <f t="shared" si="451"/>
        <v>0.6915449804023942</v>
      </c>
    </row>
    <row r="390" spans="1:66" x14ac:dyDescent="0.25">
      <c r="A390" t="s">
        <v>340</v>
      </c>
      <c r="B390" t="s">
        <v>415</v>
      </c>
      <c r="C390" t="s">
        <v>385</v>
      </c>
      <c r="D390" s="16">
        <v>44349</v>
      </c>
      <c r="E390" s="15">
        <f>VLOOKUP(A390,home!$A$2:$E$405,3,FALSE)</f>
        <v>1.3317073170731699</v>
      </c>
      <c r="F390" s="15">
        <f>VLOOKUP(B390,home!$B$2:$E$405,3,FALSE)</f>
        <v>1.25</v>
      </c>
      <c r="G390" s="15">
        <f>VLOOKUP(C390,away!$B$2:$E$405,4,FALSE)</f>
        <v>1.25</v>
      </c>
      <c r="H390" s="15">
        <f>VLOOKUP(A390,away!$A$2:$E$405,3,FALSE)</f>
        <v>1.14146341463415</v>
      </c>
      <c r="I390" s="15">
        <f>VLOOKUP(C390,away!$B$2:$E$405,3,FALSE)</f>
        <v>0.67</v>
      </c>
      <c r="J390" s="15">
        <f>VLOOKUP(B390,home!$B$2:$E$405,4,FALSE)</f>
        <v>0.68</v>
      </c>
      <c r="K390" s="17">
        <f t="shared" si="452"/>
        <v>2.0807926829268282</v>
      </c>
      <c r="L390" s="17">
        <f t="shared" si="453"/>
        <v>0.52005073170731875</v>
      </c>
      <c r="M390" s="18">
        <f t="shared" si="398"/>
        <v>7.4210961201301898E-2</v>
      </c>
      <c r="N390" s="18">
        <f t="shared" si="399"/>
        <v>0.15441762506063572</v>
      </c>
      <c r="O390" s="18">
        <f t="shared" si="400"/>
        <v>3.8593464673440492E-2</v>
      </c>
      <c r="P390" s="18">
        <f t="shared" si="401"/>
        <v>8.030499890128999E-2</v>
      </c>
      <c r="Q390" s="18">
        <f t="shared" si="402"/>
        <v>0.16065553217055464</v>
      </c>
      <c r="R390" s="18">
        <f t="shared" si="403"/>
        <v>1.0035279771271643E-2</v>
      </c>
      <c r="S390" s="18">
        <f t="shared" si="404"/>
        <v>2.1724866327506399E-2</v>
      </c>
      <c r="T390" s="18">
        <f t="shared" si="405"/>
        <v>8.3549027058125613E-2</v>
      </c>
      <c r="U390" s="18">
        <f t="shared" si="406"/>
        <v>2.0881336719185645E-2</v>
      </c>
      <c r="V390" s="18">
        <f t="shared" si="407"/>
        <v>2.612095958632034E-3</v>
      </c>
      <c r="W390" s="18">
        <f t="shared" si="408"/>
        <v>0.11143028527073524</v>
      </c>
      <c r="X390" s="18">
        <f t="shared" si="409"/>
        <v>5.7949401389401127E-2</v>
      </c>
      <c r="Y390" s="18">
        <f t="shared" si="410"/>
        <v>1.5068314297279584E-2</v>
      </c>
      <c r="Z390" s="18">
        <f t="shared" si="411"/>
        <v>1.7396181959791579E-3</v>
      </c>
      <c r="AA390" s="18">
        <f t="shared" si="412"/>
        <v>3.6197848132797999E-3</v>
      </c>
      <c r="AB390" s="18">
        <f t="shared" si="413"/>
        <v>3.7660108766211322E-3</v>
      </c>
      <c r="AC390" s="18">
        <f t="shared" si="414"/>
        <v>1.7666221378588747E-4</v>
      </c>
      <c r="AD390" s="18">
        <f t="shared" si="415"/>
        <v>5.7965830561948754E-2</v>
      </c>
      <c r="AE390" s="18">
        <f t="shared" si="416"/>
        <v>3.0145172597763909E-2</v>
      </c>
      <c r="AF390" s="18">
        <f t="shared" si="417"/>
        <v>7.8385095334552683E-3</v>
      </c>
      <c r="AG390" s="18">
        <f t="shared" si="418"/>
        <v>1.3588075394560689E-3</v>
      </c>
      <c r="AH390" s="18">
        <f t="shared" si="419"/>
        <v>2.2617242892758167E-4</v>
      </c>
      <c r="AI390" s="18">
        <f t="shared" si="420"/>
        <v>4.7061793519230001E-4</v>
      </c>
      <c r="AJ390" s="18">
        <f t="shared" si="421"/>
        <v>4.896291780011351E-4</v>
      </c>
      <c r="AK390" s="18">
        <f t="shared" si="422"/>
        <v>3.3960560364407986E-4</v>
      </c>
      <c r="AL390" s="18">
        <f t="shared" si="423"/>
        <v>7.6467727431759941E-6</v>
      </c>
      <c r="AM390" s="18">
        <f t="shared" si="424"/>
        <v>2.4122975218615859E-2</v>
      </c>
      <c r="AN390" s="18">
        <f t="shared" si="425"/>
        <v>1.2545170913398695E-2</v>
      </c>
      <c r="AO390" s="18">
        <f t="shared" si="426"/>
        <v>3.2620626564531818E-3</v>
      </c>
      <c r="AP390" s="18">
        <f t="shared" si="427"/>
        <v>5.6547935712119917E-4</v>
      </c>
      <c r="AQ390" s="18">
        <f t="shared" si="428"/>
        <v>7.3519488359065954E-5</v>
      </c>
      <c r="AR390" s="18">
        <f t="shared" si="429"/>
        <v>2.3524227431162093E-5</v>
      </c>
      <c r="AS390" s="18">
        <f t="shared" si="430"/>
        <v>4.8949040310268654E-5</v>
      </c>
      <c r="AT390" s="18">
        <f t="shared" si="431"/>
        <v>5.0926402456948694E-5</v>
      </c>
      <c r="AU390" s="18">
        <f t="shared" si="432"/>
        <v>3.5322428533401898E-5</v>
      </c>
      <c r="AV390" s="18">
        <f t="shared" si="433"/>
        <v>1.8374662708877122E-5</v>
      </c>
      <c r="AW390" s="18">
        <f t="shared" si="434"/>
        <v>2.2985301587031951E-7</v>
      </c>
      <c r="AX390" s="18">
        <f t="shared" si="435"/>
        <v>8.3658183875535159E-3</v>
      </c>
      <c r="AY390" s="18">
        <f t="shared" si="436"/>
        <v>4.3506499737777475E-3</v>
      </c>
      <c r="AZ390" s="18">
        <f t="shared" si="437"/>
        <v>1.1312793511327724E-3</v>
      </c>
      <c r="BA390" s="18">
        <f t="shared" si="438"/>
        <v>1.9610755144065973E-4</v>
      </c>
      <c r="BB390" s="18">
        <f t="shared" si="439"/>
        <v>2.5496468905011432E-5</v>
      </c>
      <c r="BC390" s="18">
        <f t="shared" si="440"/>
        <v>2.6518914620008205E-6</v>
      </c>
      <c r="BD390" s="18">
        <f t="shared" si="441"/>
        <v>2.0389652814042029E-6</v>
      </c>
      <c r="BE390" s="18">
        <f t="shared" si="442"/>
        <v>4.242664038287706E-6</v>
      </c>
      <c r="BF390" s="18">
        <f t="shared" si="443"/>
        <v>4.4140521434929244E-6</v>
      </c>
      <c r="BG390" s="18">
        <f t="shared" si="444"/>
        <v>3.0615758007458531E-6</v>
      </c>
      <c r="BH390" s="18">
        <f t="shared" si="445"/>
        <v>1.592626131104454E-6</v>
      </c>
      <c r="BI390" s="18">
        <f t="shared" si="446"/>
        <v>6.6278496004804233E-7</v>
      </c>
      <c r="BJ390" s="19">
        <f t="shared" si="447"/>
        <v>0.7350197167375756</v>
      </c>
      <c r="BK390" s="19">
        <f t="shared" si="448"/>
        <v>0.18338788134903714</v>
      </c>
      <c r="BL390" s="19">
        <f t="shared" si="449"/>
        <v>7.8615011429359588E-2</v>
      </c>
      <c r="BM390" s="19">
        <f t="shared" si="450"/>
        <v>0.4761939458126952</v>
      </c>
      <c r="BN390" s="19">
        <f t="shared" si="451"/>
        <v>0.51821786177849438</v>
      </c>
    </row>
    <row r="391" spans="1:66" x14ac:dyDescent="0.25">
      <c r="A391" t="s">
        <v>342</v>
      </c>
      <c r="B391" t="s">
        <v>363</v>
      </c>
      <c r="C391" t="s">
        <v>406</v>
      </c>
      <c r="D391" s="16">
        <v>44349</v>
      </c>
      <c r="E391" s="15">
        <f>VLOOKUP(A391,home!$A$2:$E$405,3,FALSE)</f>
        <v>1.1388888888888899</v>
      </c>
      <c r="F391" s="15">
        <f>VLOOKUP(B391,home!$B$2:$E$405,3,FALSE)</f>
        <v>1.04</v>
      </c>
      <c r="G391" s="15">
        <f>VLOOKUP(C391,away!$B$2:$E$405,4,FALSE)</f>
        <v>0.72</v>
      </c>
      <c r="H391" s="15">
        <f>VLOOKUP(A391,away!$A$2:$E$405,3,FALSE)</f>
        <v>0.83333333333333304</v>
      </c>
      <c r="I391" s="15">
        <f>VLOOKUP(C391,away!$B$2:$E$405,3,FALSE)</f>
        <v>0.72</v>
      </c>
      <c r="J391" s="15">
        <f>VLOOKUP(B391,home!$B$2:$E$405,4,FALSE)</f>
        <v>1.64</v>
      </c>
      <c r="K391" s="17">
        <f t="shared" si="452"/>
        <v>0.85280000000000078</v>
      </c>
      <c r="L391" s="17">
        <f t="shared" si="453"/>
        <v>0.98399999999999954</v>
      </c>
      <c r="M391" s="18">
        <f t="shared" si="398"/>
        <v>0.1593264558837337</v>
      </c>
      <c r="N391" s="18">
        <f t="shared" si="399"/>
        <v>0.13587360157764822</v>
      </c>
      <c r="O391" s="18">
        <f t="shared" si="400"/>
        <v>0.15677723258959386</v>
      </c>
      <c r="P391" s="18">
        <f t="shared" si="401"/>
        <v>0.13369962395240576</v>
      </c>
      <c r="Q391" s="18">
        <f t="shared" si="402"/>
        <v>5.7936503712709253E-2</v>
      </c>
      <c r="R391" s="18">
        <f t="shared" si="403"/>
        <v>7.713439843408014E-2</v>
      </c>
      <c r="S391" s="18">
        <f t="shared" si="404"/>
        <v>2.8048683669426474E-2</v>
      </c>
      <c r="T391" s="18">
        <f t="shared" si="405"/>
        <v>5.7009519653305869E-2</v>
      </c>
      <c r="U391" s="18">
        <f t="shared" si="406"/>
        <v>6.5780214984583599E-2</v>
      </c>
      <c r="V391" s="18">
        <f t="shared" si="407"/>
        <v>2.6152443060393697E-3</v>
      </c>
      <c r="W391" s="18">
        <f t="shared" si="408"/>
        <v>1.6469416788732837E-2</v>
      </c>
      <c r="X391" s="18">
        <f t="shared" si="409"/>
        <v>1.6205906120113103E-2</v>
      </c>
      <c r="Y391" s="18">
        <f t="shared" si="410"/>
        <v>7.973305811095642E-3</v>
      </c>
      <c r="Z391" s="18">
        <f t="shared" si="411"/>
        <v>2.5300082686378282E-2</v>
      </c>
      <c r="AA391" s="18">
        <f t="shared" si="412"/>
        <v>2.1575910514943415E-2</v>
      </c>
      <c r="AB391" s="18">
        <f t="shared" si="413"/>
        <v>9.1999682435718808E-3</v>
      </c>
      <c r="AC391" s="18">
        <f t="shared" si="414"/>
        <v>1.3716224116770798E-4</v>
      </c>
      <c r="AD391" s="18">
        <f t="shared" si="415"/>
        <v>3.5112796593578422E-3</v>
      </c>
      <c r="AE391" s="18">
        <f t="shared" si="416"/>
        <v>3.4550991848081147E-3</v>
      </c>
      <c r="AF391" s="18">
        <f t="shared" si="417"/>
        <v>1.6999087989255915E-3</v>
      </c>
      <c r="AG391" s="18">
        <f t="shared" si="418"/>
        <v>5.5757008604759382E-4</v>
      </c>
      <c r="AH391" s="18">
        <f t="shared" si="419"/>
        <v>6.2238203408490518E-3</v>
      </c>
      <c r="AI391" s="18">
        <f t="shared" si="420"/>
        <v>5.3076739866760756E-3</v>
      </c>
      <c r="AJ391" s="18">
        <f t="shared" si="421"/>
        <v>2.2631921879186809E-3</v>
      </c>
      <c r="AK391" s="18">
        <f t="shared" si="422"/>
        <v>6.4335009928568449E-4</v>
      </c>
      <c r="AL391" s="18">
        <f t="shared" si="423"/>
        <v>4.6040163167814546E-6</v>
      </c>
      <c r="AM391" s="18">
        <f t="shared" si="424"/>
        <v>5.988838587000743E-4</v>
      </c>
      <c r="AN391" s="18">
        <f t="shared" si="425"/>
        <v>5.8930171696087281E-4</v>
      </c>
      <c r="AO391" s="18">
        <f t="shared" si="426"/>
        <v>2.8993644474474924E-4</v>
      </c>
      <c r="AP391" s="18">
        <f t="shared" si="427"/>
        <v>9.5099153876277733E-5</v>
      </c>
      <c r="AQ391" s="18">
        <f t="shared" si="428"/>
        <v>2.3394391853564303E-5</v>
      </c>
      <c r="AR391" s="18">
        <f t="shared" si="429"/>
        <v>1.2248478430790933E-3</v>
      </c>
      <c r="AS391" s="18">
        <f t="shared" si="430"/>
        <v>1.0445502405778517E-3</v>
      </c>
      <c r="AT391" s="18">
        <f t="shared" si="431"/>
        <v>4.4539622258239639E-4</v>
      </c>
      <c r="AU391" s="18">
        <f t="shared" si="432"/>
        <v>1.266112995394227E-4</v>
      </c>
      <c r="AV391" s="18">
        <f t="shared" si="433"/>
        <v>2.6993529061804929E-5</v>
      </c>
      <c r="AW391" s="18">
        <f t="shared" si="434"/>
        <v>1.0731900647533344E-7</v>
      </c>
      <c r="AX391" s="18">
        <f t="shared" si="435"/>
        <v>8.5121359116570615E-5</v>
      </c>
      <c r="AY391" s="18">
        <f t="shared" si="436"/>
        <v>8.3759417370705429E-5</v>
      </c>
      <c r="AZ391" s="18">
        <f t="shared" si="437"/>
        <v>4.1209633346387052E-5</v>
      </c>
      <c r="BA391" s="18">
        <f t="shared" si="438"/>
        <v>1.3516759737614949E-5</v>
      </c>
      <c r="BB391" s="18">
        <f t="shared" si="439"/>
        <v>3.3251228954532747E-6</v>
      </c>
      <c r="BC391" s="18">
        <f t="shared" si="440"/>
        <v>6.5438418582520443E-7</v>
      </c>
      <c r="BD391" s="18">
        <f t="shared" si="441"/>
        <v>2.0087504626497115E-4</v>
      </c>
      <c r="BE391" s="18">
        <f t="shared" si="442"/>
        <v>1.7130623945476754E-4</v>
      </c>
      <c r="BF391" s="18">
        <f t="shared" si="443"/>
        <v>7.304498050351295E-5</v>
      </c>
      <c r="BG391" s="18">
        <f t="shared" si="444"/>
        <v>2.0764253124465303E-5</v>
      </c>
      <c r="BH391" s="18">
        <f t="shared" si="445"/>
        <v>4.4269387661360048E-6</v>
      </c>
      <c r="BI391" s="18">
        <f t="shared" si="446"/>
        <v>7.5505867595215799E-7</v>
      </c>
      <c r="BJ391" s="19">
        <f t="shared" si="447"/>
        <v>0.30251631363553205</v>
      </c>
      <c r="BK391" s="19">
        <f t="shared" si="448"/>
        <v>0.32391553348646057</v>
      </c>
      <c r="BL391" s="19">
        <f t="shared" si="449"/>
        <v>0.34824533303313288</v>
      </c>
      <c r="BM391" s="19">
        <f t="shared" si="450"/>
        <v>0.27914579459296868</v>
      </c>
      <c r="BN391" s="19">
        <f t="shared" si="451"/>
        <v>0.72074781615017092</v>
      </c>
    </row>
    <row r="392" spans="1:66" x14ac:dyDescent="0.25">
      <c r="A392" t="s">
        <v>342</v>
      </c>
      <c r="B392" t="s">
        <v>396</v>
      </c>
      <c r="C392" t="s">
        <v>420</v>
      </c>
      <c r="D392" s="16">
        <v>44349</v>
      </c>
      <c r="E392" s="15">
        <f>VLOOKUP(A392,home!$A$2:$E$405,3,FALSE)</f>
        <v>1.1388888888888899</v>
      </c>
      <c r="F392" s="15">
        <f>VLOOKUP(B392,home!$B$2:$E$405,3,FALSE)</f>
        <v>0.88</v>
      </c>
      <c r="G392" s="15">
        <f>VLOOKUP(C392,away!$B$2:$E$405,4,FALSE)</f>
        <v>0.88</v>
      </c>
      <c r="H392" s="15">
        <f>VLOOKUP(A392,away!$A$2:$E$405,3,FALSE)</f>
        <v>0.83333333333333304</v>
      </c>
      <c r="I392" s="15">
        <f>VLOOKUP(C392,away!$B$2:$E$405,3,FALSE)</f>
        <v>0.48</v>
      </c>
      <c r="J392" s="15">
        <f>VLOOKUP(B392,home!$B$2:$E$405,4,FALSE)</f>
        <v>1.2</v>
      </c>
      <c r="K392" s="17">
        <f t="shared" si="452"/>
        <v>0.88195555555555649</v>
      </c>
      <c r="L392" s="17">
        <f t="shared" si="453"/>
        <v>0.47999999999999982</v>
      </c>
      <c r="M392" s="18">
        <f t="shared" si="398"/>
        <v>0.25615935298629872</v>
      </c>
      <c r="N392" s="18">
        <f t="shared" si="399"/>
        <v>0.22592116447378296</v>
      </c>
      <c r="O392" s="18">
        <f t="shared" si="400"/>
        <v>0.12295648943342334</v>
      </c>
      <c r="P392" s="18">
        <f t="shared" si="401"/>
        <v>0.1084421589474158</v>
      </c>
      <c r="Q392" s="18">
        <f t="shared" si="402"/>
        <v>9.9626213062616736E-2</v>
      </c>
      <c r="R392" s="18">
        <f t="shared" si="403"/>
        <v>2.9509557464021584E-2</v>
      </c>
      <c r="S392" s="18">
        <f t="shared" si="404"/>
        <v>1.1476939744813439E-2</v>
      </c>
      <c r="T392" s="18">
        <f t="shared" si="405"/>
        <v>4.782058227005602E-2</v>
      </c>
      <c r="U392" s="18">
        <f t="shared" si="406"/>
        <v>2.6026118147379776E-2</v>
      </c>
      <c r="V392" s="18">
        <f t="shared" si="407"/>
        <v>5.3984804099811115E-4</v>
      </c>
      <c r="W392" s="18">
        <f t="shared" si="408"/>
        <v>2.9288630696512136E-2</v>
      </c>
      <c r="X392" s="18">
        <f t="shared" si="409"/>
        <v>1.4058542734325821E-2</v>
      </c>
      <c r="Y392" s="18">
        <f t="shared" si="410"/>
        <v>3.3740502562381951E-3</v>
      </c>
      <c r="Z392" s="18">
        <f t="shared" si="411"/>
        <v>4.7215291942434533E-3</v>
      </c>
      <c r="AA392" s="18">
        <f t="shared" si="412"/>
        <v>4.1641789035807633E-3</v>
      </c>
      <c r="AB392" s="18">
        <f t="shared" si="413"/>
        <v>1.8363103591701499E-3</v>
      </c>
      <c r="AC392" s="18">
        <f t="shared" si="414"/>
        <v>1.4283659367422025E-5</v>
      </c>
      <c r="AD392" s="18">
        <f t="shared" si="415"/>
        <v>6.4578176393509708E-3</v>
      </c>
      <c r="AE392" s="18">
        <f t="shared" si="416"/>
        <v>3.0997524668884648E-3</v>
      </c>
      <c r="AF392" s="18">
        <f t="shared" si="417"/>
        <v>7.439405920532311E-4</v>
      </c>
      <c r="AG392" s="18">
        <f t="shared" si="418"/>
        <v>1.1903049472851697E-4</v>
      </c>
      <c r="AH392" s="18">
        <f t="shared" si="419"/>
        <v>5.6658350330921392E-4</v>
      </c>
      <c r="AI392" s="18">
        <f t="shared" si="420"/>
        <v>4.9970146842969127E-4</v>
      </c>
      <c r="AJ392" s="18">
        <f t="shared" si="421"/>
        <v>2.2035724310041783E-4</v>
      </c>
      <c r="AK392" s="18">
        <f t="shared" si="422"/>
        <v>6.4781764919773289E-5</v>
      </c>
      <c r="AL392" s="18">
        <f t="shared" si="423"/>
        <v>2.4187301246901157E-7</v>
      </c>
      <c r="AM392" s="18">
        <f t="shared" si="424"/>
        <v>1.1391016287580519E-3</v>
      </c>
      <c r="AN392" s="18">
        <f t="shared" si="425"/>
        <v>5.467687818038647E-4</v>
      </c>
      <c r="AO392" s="18">
        <f t="shared" si="426"/>
        <v>1.3122450763292746E-4</v>
      </c>
      <c r="AP392" s="18">
        <f t="shared" si="427"/>
        <v>2.0995921221268392E-5</v>
      </c>
      <c r="AQ392" s="18">
        <f t="shared" si="428"/>
        <v>2.519510546552205E-6</v>
      </c>
      <c r="AR392" s="18">
        <f t="shared" si="429"/>
        <v>5.4392016317684519E-5</v>
      </c>
      <c r="AS392" s="18">
        <f t="shared" si="430"/>
        <v>4.7971340969250344E-5</v>
      </c>
      <c r="AT392" s="18">
        <f t="shared" si="431"/>
        <v>2.1154295337640104E-5</v>
      </c>
      <c r="AU392" s="18">
        <f t="shared" si="432"/>
        <v>6.2190494322982334E-6</v>
      </c>
      <c r="AV392" s="18">
        <f t="shared" si="433"/>
        <v>1.371231299272514E-6</v>
      </c>
      <c r="AW392" s="18">
        <f t="shared" si="434"/>
        <v>2.8442832944800408E-9</v>
      </c>
      <c r="AX392" s="18">
        <f t="shared" si="435"/>
        <v>1.6743950163759108E-4</v>
      </c>
      <c r="AY392" s="18">
        <f t="shared" si="436"/>
        <v>8.0370960786043692E-5</v>
      </c>
      <c r="AZ392" s="18">
        <f t="shared" si="437"/>
        <v>1.9289030588650476E-5</v>
      </c>
      <c r="BA392" s="18">
        <f t="shared" si="438"/>
        <v>3.0862448941840757E-6</v>
      </c>
      <c r="BB392" s="18">
        <f t="shared" si="439"/>
        <v>3.7034938730208877E-7</v>
      </c>
      <c r="BC392" s="18">
        <f t="shared" si="440"/>
        <v>3.5553541181000516E-8</v>
      </c>
      <c r="BD392" s="18">
        <f t="shared" si="441"/>
        <v>4.3513613054147616E-6</v>
      </c>
      <c r="BE392" s="18">
        <f t="shared" si="442"/>
        <v>3.8377072775400273E-6</v>
      </c>
      <c r="BF392" s="18">
        <f t="shared" si="443"/>
        <v>1.6923436270112082E-6</v>
      </c>
      <c r="BG392" s="18">
        <f t="shared" si="444"/>
        <v>4.9752395458385872E-7</v>
      </c>
      <c r="BH392" s="18">
        <f t="shared" si="445"/>
        <v>1.0969850394180112E-7</v>
      </c>
      <c r="BI392" s="18">
        <f t="shared" si="446"/>
        <v>1.9349840997520927E-8</v>
      </c>
      <c r="BJ392" s="19">
        <f t="shared" si="447"/>
        <v>0.43262092667735086</v>
      </c>
      <c r="BK392" s="19">
        <f t="shared" si="448"/>
        <v>0.37671319621269195</v>
      </c>
      <c r="BL392" s="19">
        <f t="shared" si="449"/>
        <v>0.18598569420520036</v>
      </c>
      <c r="BM392" s="19">
        <f t="shared" si="450"/>
        <v>0.15734604180542461</v>
      </c>
      <c r="BN392" s="19">
        <f t="shared" si="451"/>
        <v>0.84261493636755924</v>
      </c>
    </row>
    <row r="393" spans="1:66" x14ac:dyDescent="0.25">
      <c r="A393" t="s">
        <v>342</v>
      </c>
      <c r="B393" t="s">
        <v>384</v>
      </c>
      <c r="C393" t="s">
        <v>348</v>
      </c>
      <c r="D393" s="16">
        <v>44349</v>
      </c>
      <c r="E393" s="15">
        <f>VLOOKUP(A393,home!$A$2:$E$405,3,FALSE)</f>
        <v>1.1388888888888899</v>
      </c>
      <c r="F393" s="15">
        <f>VLOOKUP(B393,home!$B$2:$E$405,3,FALSE)</f>
        <v>0.56000000000000005</v>
      </c>
      <c r="G393" s="15">
        <f>VLOOKUP(C393,away!$B$2:$E$405,4,FALSE)</f>
        <v>0.79</v>
      </c>
      <c r="H393" s="15">
        <f>VLOOKUP(A393,away!$A$2:$E$405,3,FALSE)</f>
        <v>0.83333333333333304</v>
      </c>
      <c r="I393" s="15">
        <f>VLOOKUP(C393,away!$B$2:$E$405,3,FALSE)</f>
        <v>1.1399999999999999</v>
      </c>
      <c r="J393" s="15">
        <f>VLOOKUP(B393,home!$B$2:$E$405,4,FALSE)</f>
        <v>0.76</v>
      </c>
      <c r="K393" s="17">
        <f t="shared" si="452"/>
        <v>0.50384444444444498</v>
      </c>
      <c r="L393" s="17">
        <f t="shared" si="453"/>
        <v>0.72199999999999975</v>
      </c>
      <c r="M393" s="18">
        <f t="shared" si="398"/>
        <v>0.29350974297331978</v>
      </c>
      <c r="N393" s="18">
        <f t="shared" si="399"/>
        <v>0.14788325338742414</v>
      </c>
      <c r="O393" s="18">
        <f t="shared" si="400"/>
        <v>0.21191403442673681</v>
      </c>
      <c r="P393" s="18">
        <f t="shared" si="401"/>
        <v>0.1067717089457202</v>
      </c>
      <c r="Q393" s="18">
        <f t="shared" si="402"/>
        <v>3.72550778228119E-2</v>
      </c>
      <c r="R393" s="18">
        <f t="shared" si="403"/>
        <v>7.6500966428051931E-2</v>
      </c>
      <c r="S393" s="18">
        <f t="shared" si="404"/>
        <v>9.7102379938933305E-3</v>
      </c>
      <c r="T393" s="18">
        <f t="shared" si="405"/>
        <v>2.6898166188070186E-2</v>
      </c>
      <c r="U393" s="18">
        <f t="shared" si="406"/>
        <v>3.8544586929404961E-2</v>
      </c>
      <c r="V393" s="18">
        <f t="shared" si="407"/>
        <v>3.9248316838929025E-4</v>
      </c>
      <c r="W393" s="18">
        <f t="shared" si="408"/>
        <v>6.2569213294564096E-3</v>
      </c>
      <c r="X393" s="18">
        <f t="shared" si="409"/>
        <v>4.5174971998675267E-3</v>
      </c>
      <c r="Y393" s="18">
        <f t="shared" si="410"/>
        <v>1.6308164891521758E-3</v>
      </c>
      <c r="Z393" s="18">
        <f t="shared" si="411"/>
        <v>1.841123258701783E-2</v>
      </c>
      <c r="AA393" s="18">
        <f t="shared" si="412"/>
        <v>9.2763972543434599E-3</v>
      </c>
      <c r="AB393" s="18">
        <f t="shared" si="413"/>
        <v>2.3369306105303278E-3</v>
      </c>
      <c r="AC393" s="18">
        <f t="shared" si="414"/>
        <v>8.923489684881744E-6</v>
      </c>
      <c r="AD393" s="18">
        <f t="shared" si="415"/>
        <v>7.8812876279314053E-4</v>
      </c>
      <c r="AE393" s="18">
        <f t="shared" si="416"/>
        <v>5.6902896673664729E-4</v>
      </c>
      <c r="AF393" s="18">
        <f t="shared" si="417"/>
        <v>2.0541945699192952E-4</v>
      </c>
      <c r="AG393" s="18">
        <f t="shared" si="418"/>
        <v>4.943761598272437E-5</v>
      </c>
      <c r="AH393" s="18">
        <f t="shared" si="419"/>
        <v>3.3232274819567165E-3</v>
      </c>
      <c r="AI393" s="18">
        <f t="shared" si="420"/>
        <v>1.6743897044089937E-3</v>
      </c>
      <c r="AJ393" s="18">
        <f t="shared" si="421"/>
        <v>4.2181597520072397E-4</v>
      </c>
      <c r="AK393" s="18">
        <f t="shared" si="422"/>
        <v>7.0843211894266862E-5</v>
      </c>
      <c r="AL393" s="18">
        <f t="shared" si="423"/>
        <v>1.2984594429643021E-7</v>
      </c>
      <c r="AM393" s="18">
        <f t="shared" si="424"/>
        <v>7.941885972803955E-5</v>
      </c>
      <c r="AN393" s="18">
        <f t="shared" si="425"/>
        <v>5.7340416723644541E-5</v>
      </c>
      <c r="AO393" s="18">
        <f t="shared" si="426"/>
        <v>2.0699890437235664E-5</v>
      </c>
      <c r="AP393" s="18">
        <f t="shared" si="427"/>
        <v>4.9817736318947159E-6</v>
      </c>
      <c r="AQ393" s="18">
        <f t="shared" si="428"/>
        <v>8.9921014055699578E-7</v>
      </c>
      <c r="AR393" s="18">
        <f t="shared" si="429"/>
        <v>4.7987404839454996E-4</v>
      </c>
      <c r="AS393" s="18">
        <f t="shared" si="430"/>
        <v>2.4178187331665876E-4</v>
      </c>
      <c r="AT393" s="18">
        <f t="shared" si="431"/>
        <v>6.0910226818984552E-5</v>
      </c>
      <c r="AU393" s="18">
        <f t="shared" si="432"/>
        <v>1.0229759797532136E-5</v>
      </c>
      <c r="AV393" s="18">
        <f t="shared" si="433"/>
        <v>1.288551910496924E-6</v>
      </c>
      <c r="AW393" s="18">
        <f t="shared" si="434"/>
        <v>1.3120777176628385E-9</v>
      </c>
      <c r="AX393" s="18">
        <f t="shared" si="435"/>
        <v>6.6691252096808973E-6</v>
      </c>
      <c r="AY393" s="18">
        <f t="shared" si="436"/>
        <v>4.8151084013896065E-6</v>
      </c>
      <c r="AZ393" s="18">
        <f t="shared" si="437"/>
        <v>1.7382541329016469E-6</v>
      </c>
      <c r="BA393" s="18">
        <f t="shared" si="438"/>
        <v>4.1833982798499628E-7</v>
      </c>
      <c r="BB393" s="18">
        <f t="shared" si="439"/>
        <v>7.5510338951291785E-8</v>
      </c>
      <c r="BC393" s="18">
        <f t="shared" si="440"/>
        <v>1.0903692944566537E-8</v>
      </c>
      <c r="BD393" s="18">
        <f t="shared" si="441"/>
        <v>5.7744843823477456E-5</v>
      </c>
      <c r="BE393" s="18">
        <f t="shared" si="442"/>
        <v>2.9094418755771239E-5</v>
      </c>
      <c r="BF393" s="18">
        <f t="shared" si="443"/>
        <v>7.3295306272178002E-6</v>
      </c>
      <c r="BG393" s="18">
        <f t="shared" si="444"/>
        <v>1.2309810956363658E-6</v>
      </c>
      <c r="BH393" s="18">
        <f t="shared" si="445"/>
        <v>1.550557465631297E-7</v>
      </c>
      <c r="BI393" s="18">
        <f t="shared" si="446"/>
        <v>1.5624795297003752E-8</v>
      </c>
      <c r="BJ393" s="19">
        <f t="shared" si="447"/>
        <v>0.22623081461155198</v>
      </c>
      <c r="BK393" s="19">
        <f t="shared" si="448"/>
        <v>0.41039804152535314</v>
      </c>
      <c r="BL393" s="19">
        <f t="shared" si="449"/>
        <v>0.34495284693761041</v>
      </c>
      <c r="BM393" s="19">
        <f t="shared" si="450"/>
        <v>0.12615333788114497</v>
      </c>
      <c r="BN393" s="19">
        <f t="shared" si="451"/>
        <v>0.87383478398406478</v>
      </c>
    </row>
    <row r="394" spans="1:66" s="15" customFormat="1" x14ac:dyDescent="0.25">
      <c r="A394" s="15" t="s">
        <v>40</v>
      </c>
      <c r="B394" s="15" t="s">
        <v>334</v>
      </c>
      <c r="C394" s="15" t="s">
        <v>317</v>
      </c>
      <c r="D394" s="20">
        <v>44349</v>
      </c>
      <c r="E394" s="15">
        <f>VLOOKUP(A394,home!$A$2:$E$405,3,FALSE)</f>
        <v>1.55454545454545</v>
      </c>
      <c r="F394" s="15">
        <f>VLOOKUP(B394,home!$B$2:$E$405,3,FALSE)</f>
        <v>0.76</v>
      </c>
      <c r="G394" s="15">
        <f>VLOOKUP(C394,away!$B$2:$E$405,4,FALSE)</f>
        <v>0.94</v>
      </c>
      <c r="H394" s="15">
        <f>VLOOKUP(A394,away!$A$2:$E$405,3,FALSE)</f>
        <v>1.19545454545455</v>
      </c>
      <c r="I394" s="15">
        <f>VLOOKUP(C394,away!$B$2:$E$405,3,FALSE)</f>
        <v>0.99</v>
      </c>
      <c r="J394" s="15">
        <f>VLOOKUP(B394,home!$B$2:$E$405,4,FALSE)</f>
        <v>1.06</v>
      </c>
      <c r="K394" s="17">
        <f t="shared" si="452"/>
        <v>1.1105672727272693</v>
      </c>
      <c r="L394" s="17">
        <f t="shared" si="453"/>
        <v>1.2545100000000047</v>
      </c>
      <c r="M394" s="18">
        <f t="shared" si="398"/>
        <v>9.3942040930296136E-2</v>
      </c>
      <c r="N394" s="18">
        <f t="shared" si="399"/>
        <v>0.10432895619039249</v>
      </c>
      <c r="O394" s="18">
        <f t="shared" si="400"/>
        <v>0.11785122976746625</v>
      </c>
      <c r="P394" s="18">
        <f t="shared" si="401"/>
        <v>0.13088171883040978</v>
      </c>
      <c r="Q394" s="18">
        <f t="shared" si="402"/>
        <v>5.7932162171423496E-2</v>
      </c>
      <c r="R394" s="18">
        <f t="shared" si="403"/>
        <v>7.3922773127792357E-2</v>
      </c>
      <c r="S394" s="18">
        <f t="shared" si="404"/>
        <v>4.5586683433652256E-2</v>
      </c>
      <c r="T394" s="18">
        <f t="shared" si="405"/>
        <v>7.2676476765672751E-2</v>
      </c>
      <c r="U394" s="18">
        <f t="shared" si="406"/>
        <v>8.2096212544969016E-2</v>
      </c>
      <c r="V394" s="18">
        <f t="shared" si="407"/>
        <v>7.0569084990998931E-3</v>
      </c>
      <c r="W394" s="18">
        <f t="shared" si="408"/>
        <v>2.1445854448637214E-2</v>
      </c>
      <c r="X394" s="18">
        <f t="shared" si="409"/>
        <v>2.6904038864359971E-2</v>
      </c>
      <c r="Y394" s="18">
        <f t="shared" si="410"/>
        <v>1.6875692897864183E-2</v>
      </c>
      <c r="Z394" s="18">
        <f t="shared" si="411"/>
        <v>3.0912286038849046E-2</v>
      </c>
      <c r="AA394" s="18">
        <f t="shared" si="412"/>
        <v>3.4330173199929828E-2</v>
      </c>
      <c r="AB394" s="18">
        <f t="shared" si="413"/>
        <v>1.9062983411450438E-2</v>
      </c>
      <c r="AC394" s="18">
        <f t="shared" si="414"/>
        <v>6.1448813601226021E-4</v>
      </c>
      <c r="AD394" s="18">
        <f t="shared" si="415"/>
        <v>5.9542660215822548E-3</v>
      </c>
      <c r="AE394" s="18">
        <f t="shared" si="416"/>
        <v>7.4696862667351822E-3</v>
      </c>
      <c r="AF394" s="18">
        <f t="shared" si="417"/>
        <v>4.6853980592409961E-3</v>
      </c>
      <c r="AG394" s="18">
        <f t="shared" si="418"/>
        <v>1.9592929064328152E-3</v>
      </c>
      <c r="AH394" s="18">
        <f t="shared" si="419"/>
        <v>9.6949429896491697E-3</v>
      </c>
      <c r="AI394" s="18">
        <f t="shared" si="420"/>
        <v>1.0766886395261036E-2</v>
      </c>
      <c r="AJ394" s="18">
        <f t="shared" si="421"/>
        <v>5.9786758298746969E-3</v>
      </c>
      <c r="AK394" s="18">
        <f t="shared" si="422"/>
        <v>2.213240570301461E-3</v>
      </c>
      <c r="AL394" s="18">
        <f t="shared" si="423"/>
        <v>3.4244631113285512E-5</v>
      </c>
      <c r="AM394" s="18">
        <f t="shared" si="424"/>
        <v>1.3225225953362482E-3</v>
      </c>
      <c r="AN394" s="18">
        <f t="shared" si="425"/>
        <v>1.6591178210752827E-3</v>
      </c>
      <c r="AO394" s="18">
        <f t="shared" si="426"/>
        <v>1.0406899488585809E-3</v>
      </c>
      <c r="AP394" s="18">
        <f t="shared" si="427"/>
        <v>4.3518531591419448E-4</v>
      </c>
      <c r="AQ394" s="18">
        <f t="shared" si="428"/>
        <v>1.3648608266687959E-4</v>
      </c>
      <c r="AR394" s="18">
        <f t="shared" si="429"/>
        <v>2.4324805859889625E-3</v>
      </c>
      <c r="AS394" s="18">
        <f t="shared" si="430"/>
        <v>2.7014333303437919E-3</v>
      </c>
      <c r="AT394" s="18">
        <f t="shared" si="431"/>
        <v>1.5000617230672253E-3</v>
      </c>
      <c r="AU394" s="18">
        <f t="shared" si="432"/>
        <v>5.553064855697786E-4</v>
      </c>
      <c r="AV394" s="18">
        <f t="shared" si="433"/>
        <v>1.5417630230174853E-4</v>
      </c>
      <c r="AW394" s="18">
        <f t="shared" si="434"/>
        <v>1.3252841079325484E-6</v>
      </c>
      <c r="AX394" s="18">
        <f t="shared" si="435"/>
        <v>2.44791718637128E-4</v>
      </c>
      <c r="AY394" s="18">
        <f t="shared" si="436"/>
        <v>3.0709365894746461E-4</v>
      </c>
      <c r="AZ394" s="18">
        <f t="shared" si="437"/>
        <v>1.9262603304309273E-4</v>
      </c>
      <c r="BA394" s="18">
        <f t="shared" si="438"/>
        <v>8.0550428237630394E-5</v>
      </c>
      <c r="BB394" s="18">
        <f t="shared" si="439"/>
        <v>2.5262829432097531E-5</v>
      </c>
      <c r="BC394" s="18">
        <f t="shared" si="440"/>
        <v>6.3384944301721517E-6</v>
      </c>
      <c r="BD394" s="18">
        <f t="shared" si="441"/>
        <v>5.0859520332150376E-4</v>
      </c>
      <c r="BE394" s="18">
        <f t="shared" si="442"/>
        <v>5.6482918787493347E-4</v>
      </c>
      <c r="BF394" s="18">
        <f t="shared" si="443"/>
        <v>3.1364040536751176E-4</v>
      </c>
      <c r="BG394" s="18">
        <f t="shared" si="444"/>
        <v>1.1610625653535752E-4</v>
      </c>
      <c r="BH394" s="18">
        <f t="shared" si="445"/>
        <v>3.2235952166761193E-5</v>
      </c>
      <c r="BI394" s="18">
        <f t="shared" si="446"/>
        <v>7.1600386963213235E-6</v>
      </c>
      <c r="BJ394" s="19">
        <f t="shared" si="447"/>
        <v>0.3256824895189202</v>
      </c>
      <c r="BK394" s="19">
        <f t="shared" si="448"/>
        <v>0.2784231781195311</v>
      </c>
      <c r="BL394" s="19">
        <f t="shared" si="449"/>
        <v>0.36480314330792818</v>
      </c>
      <c r="BM394" s="19">
        <f t="shared" si="450"/>
        <v>0.42065644759260851</v>
      </c>
      <c r="BN394" s="19">
        <f t="shared" si="451"/>
        <v>0.57885888101778049</v>
      </c>
    </row>
    <row r="395" spans="1:66" x14ac:dyDescent="0.25">
      <c r="A395" t="s">
        <v>40</v>
      </c>
      <c r="B395" t="s">
        <v>339</v>
      </c>
      <c r="C395" t="s">
        <v>319</v>
      </c>
      <c r="D395" s="16">
        <v>44349</v>
      </c>
      <c r="E395" s="15">
        <f>VLOOKUP(A395,home!$A$2:$E$405,3,FALSE)</f>
        <v>1.55454545454545</v>
      </c>
      <c r="F395" s="15">
        <f>VLOOKUP(B395,home!$B$2:$E$405,3,FALSE)</f>
        <v>1.52</v>
      </c>
      <c r="G395" s="15">
        <f>VLOOKUP(C395,away!$B$2:$E$405,4,FALSE)</f>
        <v>1.23</v>
      </c>
      <c r="H395" s="15">
        <f>VLOOKUP(A395,away!$A$2:$E$405,3,FALSE)</f>
        <v>1.19545454545455</v>
      </c>
      <c r="I395" s="15">
        <f>VLOOKUP(C395,away!$B$2:$E$405,3,FALSE)</f>
        <v>0.53</v>
      </c>
      <c r="J395" s="15">
        <f>VLOOKUP(B395,home!$B$2:$E$405,4,FALSE)</f>
        <v>0.68</v>
      </c>
      <c r="K395" s="17">
        <f t="shared" si="452"/>
        <v>2.9063781818181731</v>
      </c>
      <c r="L395" s="17">
        <f t="shared" si="453"/>
        <v>0.43084181818181988</v>
      </c>
      <c r="M395" s="18">
        <f t="shared" si="398"/>
        <v>3.5535609526538753E-2</v>
      </c>
      <c r="N395" s="18">
        <f t="shared" si="399"/>
        <v>0.10327992020554225</v>
      </c>
      <c r="O395" s="18">
        <f t="shared" si="400"/>
        <v>1.5310226618613157E-2</v>
      </c>
      <c r="P395" s="18">
        <f t="shared" si="401"/>
        <v>4.4497308603029105E-2</v>
      </c>
      <c r="Q395" s="18">
        <f t="shared" si="402"/>
        <v>0.15008525335265496</v>
      </c>
      <c r="R395" s="18">
        <f t="shared" si="403"/>
        <v>3.2981429365694938E-3</v>
      </c>
      <c r="S395" s="18">
        <f t="shared" si="404"/>
        <v>1.3929762984890504E-2</v>
      </c>
      <c r="T395" s="18">
        <f t="shared" si="405"/>
        <v>6.4663003436736949E-2</v>
      </c>
      <c r="U395" s="18">
        <f t="shared" si="406"/>
        <v>9.5856506713632959E-3</v>
      </c>
      <c r="V395" s="18">
        <f t="shared" si="407"/>
        <v>1.938077734056898E-3</v>
      </c>
      <c r="W395" s="18">
        <f t="shared" si="408"/>
        <v>0.14540150191893639</v>
      </c>
      <c r="X395" s="18">
        <f t="shared" si="409"/>
        <v>6.2645047453121938E-2</v>
      </c>
      <c r="Y395" s="18">
        <f t="shared" si="410"/>
        <v>1.3495053072394719E-2</v>
      </c>
      <c r="Z395" s="18">
        <f t="shared" si="411"/>
        <v>4.7365929980504242E-4</v>
      </c>
      <c r="AA395" s="18">
        <f t="shared" si="412"/>
        <v>1.3766330545686481E-3</v>
      </c>
      <c r="AB395" s="18">
        <f t="shared" si="413"/>
        <v>2.0005081370840132E-3</v>
      </c>
      <c r="AC395" s="18">
        <f t="shared" si="414"/>
        <v>1.5167750774857232E-4</v>
      </c>
      <c r="AD395" s="18">
        <f t="shared" si="415"/>
        <v>0.10564793819519749</v>
      </c>
      <c r="AE395" s="18">
        <f t="shared" si="416"/>
        <v>4.5517549779179427E-2</v>
      </c>
      <c r="AF395" s="18">
        <f t="shared" si="417"/>
        <v>9.8054319530215765E-3</v>
      </c>
      <c r="AG395" s="18">
        <f t="shared" si="418"/>
        <v>1.4081967102326431E-3</v>
      </c>
      <c r="AH395" s="18">
        <f t="shared" si="419"/>
        <v>5.101805848168305E-5</v>
      </c>
      <c r="AI395" s="18">
        <f t="shared" si="420"/>
        <v>1.482777720498872E-4</v>
      </c>
      <c r="AJ395" s="18">
        <f t="shared" si="421"/>
        <v>2.1547564076720039E-4</v>
      </c>
      <c r="AK395" s="18">
        <f t="shared" si="422"/>
        <v>2.0875123367969389E-4</v>
      </c>
      <c r="AL395" s="18">
        <f t="shared" si="423"/>
        <v>7.5971578485362246E-6</v>
      </c>
      <c r="AM395" s="18">
        <f t="shared" si="424"/>
        <v>6.141057250491936E-2</v>
      </c>
      <c r="AN395" s="18">
        <f t="shared" si="425"/>
        <v>2.6458242713605938E-2</v>
      </c>
      <c r="AO395" s="18">
        <f t="shared" si="426"/>
        <v>5.6996586983129342E-3</v>
      </c>
      <c r="AP395" s="18">
        <f t="shared" si="427"/>
        <v>8.1855043886565641E-4</v>
      </c>
      <c r="AQ395" s="18">
        <f t="shared" si="428"/>
        <v>8.8166439838601503E-5</v>
      </c>
      <c r="AR395" s="18">
        <f t="shared" si="429"/>
        <v>4.39614261527095E-6</v>
      </c>
      <c r="AS395" s="18">
        <f t="shared" si="430"/>
        <v>1.2776852981184572E-5</v>
      </c>
      <c r="AT395" s="18">
        <f t="shared" si="431"/>
        <v>1.8567183368406664E-5</v>
      </c>
      <c r="AU395" s="18">
        <f t="shared" si="432"/>
        <v>1.7987752213251461E-5</v>
      </c>
      <c r="AV395" s="18">
        <f t="shared" si="433"/>
        <v>1.30698026431364E-5</v>
      </c>
      <c r="AW395" s="18">
        <f t="shared" si="434"/>
        <v>2.6425220738383204E-7</v>
      </c>
      <c r="AX395" s="18">
        <f t="shared" si="435"/>
        <v>2.9747058010210096E-2</v>
      </c>
      <c r="AY395" s="18">
        <f t="shared" si="436"/>
        <v>1.2816276558678988E-2</v>
      </c>
      <c r="AZ395" s="18">
        <f t="shared" si="437"/>
        <v>2.7608939474311461E-3</v>
      </c>
      <c r="BA395" s="18">
        <f t="shared" si="438"/>
        <v>3.9650285603947224E-4</v>
      </c>
      <c r="BB395" s="18">
        <f t="shared" si="439"/>
        <v>4.2707502852582649E-5</v>
      </c>
      <c r="BC395" s="18">
        <f t="shared" si="440"/>
        <v>3.6800356358023949E-6</v>
      </c>
      <c r="BD395" s="18">
        <f t="shared" si="441"/>
        <v>3.156736795583192E-7</v>
      </c>
      <c r="BE395" s="18">
        <f t="shared" si="442"/>
        <v>9.1746709484256036E-7</v>
      </c>
      <c r="BF395" s="18">
        <f t="shared" si="443"/>
        <v>1.3332531734932612E-6</v>
      </c>
      <c r="BG395" s="18">
        <f t="shared" si="444"/>
        <v>1.2916459780935514E-6</v>
      </c>
      <c r="BH395" s="18">
        <f t="shared" si="445"/>
        <v>9.3850292234107286E-7</v>
      </c>
      <c r="BI395" s="18">
        <f t="shared" si="446"/>
        <v>5.4552888341293795E-7</v>
      </c>
      <c r="BJ395" s="19">
        <f t="shared" si="447"/>
        <v>0.84219120578340878</v>
      </c>
      <c r="BK395" s="19">
        <f t="shared" si="448"/>
        <v>0.10887631007279136</v>
      </c>
      <c r="BL395" s="19">
        <f t="shared" si="449"/>
        <v>3.2266823928730072E-2</v>
      </c>
      <c r="BM395" s="19">
        <f t="shared" si="450"/>
        <v>0.61898552553531605</v>
      </c>
      <c r="BN395" s="19">
        <f t="shared" si="451"/>
        <v>0.35200646124294771</v>
      </c>
    </row>
    <row r="396" spans="1:66" x14ac:dyDescent="0.25">
      <c r="A396" t="s">
        <v>40</v>
      </c>
      <c r="B396" t="s">
        <v>234</v>
      </c>
      <c r="C396" t="s">
        <v>42</v>
      </c>
      <c r="D396" s="16">
        <v>44349</v>
      </c>
      <c r="E396" s="15">
        <f>VLOOKUP(A396,home!$A$2:$E$405,3,FALSE)</f>
        <v>1.55454545454545</v>
      </c>
      <c r="F396" s="15">
        <f>VLOOKUP(B396,home!$B$2:$E$405,3,FALSE)</f>
        <v>0.99</v>
      </c>
      <c r="G396" s="15">
        <f>VLOOKUP(C396,away!$B$2:$E$405,4,FALSE)</f>
        <v>0.99</v>
      </c>
      <c r="H396" s="15">
        <f>VLOOKUP(A396,away!$A$2:$E$405,3,FALSE)</f>
        <v>1.19545454545455</v>
      </c>
      <c r="I396" s="15">
        <f>VLOOKUP(C396,away!$B$2:$E$405,3,FALSE)</f>
        <v>0.76</v>
      </c>
      <c r="J396" s="15">
        <f>VLOOKUP(B396,home!$B$2:$E$405,4,FALSE)</f>
        <v>1.37</v>
      </c>
      <c r="K396" s="17">
        <f t="shared" si="452"/>
        <v>1.5236099999999955</v>
      </c>
      <c r="L396" s="17">
        <f t="shared" si="453"/>
        <v>1.2447072727272774</v>
      </c>
      <c r="M396" s="18">
        <f t="shared" si="398"/>
        <v>6.2767536572239102E-2</v>
      </c>
      <c r="N396" s="18">
        <f t="shared" si="399"/>
        <v>9.5633246396828936E-2</v>
      </c>
      <c r="O396" s="18">
        <f t="shared" si="400"/>
        <v>7.812720926264137E-2</v>
      </c>
      <c r="P396" s="18">
        <f t="shared" si="401"/>
        <v>0.11903539730465265</v>
      </c>
      <c r="Q396" s="18">
        <f t="shared" si="402"/>
        <v>7.2853885271336072E-2</v>
      </c>
      <c r="R396" s="18">
        <f t="shared" si="403"/>
        <v>4.8622752783547822E-2</v>
      </c>
      <c r="S396" s="18">
        <f t="shared" si="404"/>
        <v>5.6436123612916285E-2</v>
      </c>
      <c r="T396" s="18">
        <f t="shared" si="405"/>
        <v>9.0681760843670675E-2</v>
      </c>
      <c r="U396" s="18">
        <f t="shared" si="406"/>
        <v>7.4082112368541078E-2</v>
      </c>
      <c r="V396" s="18">
        <f t="shared" si="407"/>
        <v>1.1892022113951566E-2</v>
      </c>
      <c r="W396" s="18">
        <f t="shared" si="408"/>
        <v>3.7000302712753341E-2</v>
      </c>
      <c r="X396" s="18">
        <f t="shared" si="409"/>
        <v>4.6054545879674884E-2</v>
      </c>
      <c r="Y396" s="18">
        <f t="shared" si="410"/>
        <v>2.8662214099291705E-2</v>
      </c>
      <c r="Z396" s="18">
        <f t="shared" si="411"/>
        <v>2.0173698003234149E-2</v>
      </c>
      <c r="AA396" s="18">
        <f t="shared" si="412"/>
        <v>3.0736848014707489E-2</v>
      </c>
      <c r="AB396" s="18">
        <f t="shared" si="413"/>
        <v>2.3415484501844178E-2</v>
      </c>
      <c r="AC396" s="18">
        <f t="shared" si="414"/>
        <v>1.4095379299504222E-3</v>
      </c>
      <c r="AD396" s="18">
        <f t="shared" si="415"/>
        <v>1.4093507804044494E-2</v>
      </c>
      <c r="AE396" s="18">
        <f t="shared" si="416"/>
        <v>1.7542291661932819E-2</v>
      </c>
      <c r="AF396" s="18">
        <f t="shared" si="417"/>
        <v>1.0917509005955431E-2</v>
      </c>
      <c r="AG396" s="18">
        <f t="shared" si="418"/>
        <v>4.5297009532594247E-3</v>
      </c>
      <c r="AH396" s="18">
        <f t="shared" si="419"/>
        <v>6.2775871556073259E-3</v>
      </c>
      <c r="AI396" s="18">
        <f t="shared" si="420"/>
        <v>9.5645945661548496E-3</v>
      </c>
      <c r="AJ396" s="18">
        <f t="shared" si="421"/>
        <v>7.2863559634695763E-3</v>
      </c>
      <c r="AK396" s="18">
        <f t="shared" si="422"/>
        <v>3.7005216031672822E-3</v>
      </c>
      <c r="AL396" s="18">
        <f t="shared" si="423"/>
        <v>1.0692464077478818E-4</v>
      </c>
      <c r="AM396" s="18">
        <f t="shared" si="424"/>
        <v>4.2946018850640311E-3</v>
      </c>
      <c r="AN396" s="18">
        <f t="shared" si="425"/>
        <v>5.3455221998074736E-3</v>
      </c>
      <c r="AO396" s="18">
        <f t="shared" si="426"/>
        <v>3.3268051793127391E-3</v>
      </c>
      <c r="AP396" s="18">
        <f t="shared" si="427"/>
        <v>1.3802995338791136E-3</v>
      </c>
      <c r="AQ396" s="18">
        <f t="shared" si="428"/>
        <v>4.2951721709035099E-4</v>
      </c>
      <c r="AR396" s="18">
        <f t="shared" si="429"/>
        <v>1.5627516775527568E-3</v>
      </c>
      <c r="AS396" s="18">
        <f t="shared" si="430"/>
        <v>2.3810240834361484E-3</v>
      </c>
      <c r="AT396" s="18">
        <f t="shared" si="431"/>
        <v>1.8138760518820703E-3</v>
      </c>
      <c r="AU396" s="18">
        <f t="shared" si="432"/>
        <v>9.2121323046934428E-4</v>
      </c>
      <c r="AV396" s="18">
        <f t="shared" si="433"/>
        <v>3.5089242251884852E-4</v>
      </c>
      <c r="AW396" s="18">
        <f t="shared" si="434"/>
        <v>5.6326963619144323E-6</v>
      </c>
      <c r="AX396" s="18">
        <f t="shared" si="435"/>
        <v>1.0905497296837317E-3</v>
      </c>
      <c r="AY396" s="18">
        <f t="shared" si="436"/>
        <v>1.3574151798081073E-3</v>
      </c>
      <c r="AZ396" s="18">
        <f t="shared" si="437"/>
        <v>8.4479227320877822E-4</v>
      </c>
      <c r="BA396" s="18">
        <f t="shared" si="438"/>
        <v>3.505063621355918E-4</v>
      </c>
      <c r="BB396" s="18">
        <f t="shared" si="439"/>
        <v>1.0906945452183801E-4</v>
      </c>
      <c r="BC396" s="18">
        <f t="shared" si="440"/>
        <v>2.7151908655145767E-5</v>
      </c>
      <c r="BD396" s="18">
        <f t="shared" si="441"/>
        <v>3.2419472975277777E-4</v>
      </c>
      <c r="BE396" s="18">
        <f t="shared" si="442"/>
        <v>4.939463321986283E-4</v>
      </c>
      <c r="BF396" s="18">
        <f t="shared" si="443"/>
        <v>3.7629078560057503E-4</v>
      </c>
      <c r="BG396" s="18">
        <f t="shared" si="444"/>
        <v>1.9110680128296345E-4</v>
      </c>
      <c r="BH396" s="18">
        <f t="shared" si="445"/>
        <v>7.2793058375683809E-5</v>
      </c>
      <c r="BI396" s="18">
        <f t="shared" si="446"/>
        <v>2.2181646334355042E-5</v>
      </c>
      <c r="BJ396" s="19">
        <f t="shared" si="447"/>
        <v>0.43652519555191471</v>
      </c>
      <c r="BK396" s="19">
        <f t="shared" si="448"/>
        <v>0.25300495735429285</v>
      </c>
      <c r="BL396" s="19">
        <f t="shared" si="449"/>
        <v>0.29032373703908515</v>
      </c>
      <c r="BM396" s="19">
        <f t="shared" si="450"/>
        <v>0.52163577787383475</v>
      </c>
      <c r="BN396" s="19">
        <f t="shared" si="451"/>
        <v>0.47704002759124592</v>
      </c>
    </row>
    <row r="397" spans="1:66" x14ac:dyDescent="0.25">
      <c r="A397" t="s">
        <v>40</v>
      </c>
      <c r="B397" t="s">
        <v>332</v>
      </c>
      <c r="C397" t="s">
        <v>321</v>
      </c>
      <c r="D397" s="16">
        <v>44349</v>
      </c>
      <c r="E397" s="15">
        <f>VLOOKUP(A397,home!$A$2:$E$405,3,FALSE)</f>
        <v>1.55454545454545</v>
      </c>
      <c r="F397" s="15">
        <f>VLOOKUP(B397,home!$B$2:$E$405,3,FALSE)</f>
        <v>1.23</v>
      </c>
      <c r="G397" s="15">
        <f>VLOOKUP(C397,away!$B$2:$E$405,4,FALSE)</f>
        <v>0.7</v>
      </c>
      <c r="H397" s="15">
        <f>VLOOKUP(A397,away!$A$2:$E$405,3,FALSE)</f>
        <v>1.19545454545455</v>
      </c>
      <c r="I397" s="15">
        <f>VLOOKUP(C397,away!$B$2:$E$405,3,FALSE)</f>
        <v>1.1100000000000001</v>
      </c>
      <c r="J397" s="15">
        <f>VLOOKUP(B397,home!$B$2:$E$405,4,FALSE)</f>
        <v>1.06</v>
      </c>
      <c r="K397" s="17">
        <f t="shared" si="452"/>
        <v>1.3384636363636324</v>
      </c>
      <c r="L397" s="17">
        <f t="shared" si="453"/>
        <v>1.4065718181818236</v>
      </c>
      <c r="M397" s="18">
        <f t="shared" si="398"/>
        <v>6.4246023090577156E-2</v>
      </c>
      <c r="N397" s="18">
        <f t="shared" si="399"/>
        <v>8.599096568771579E-2</v>
      </c>
      <c r="O397" s="18">
        <f t="shared" si="400"/>
        <v>9.0366645509464522E-2</v>
      </c>
      <c r="P397" s="18">
        <f t="shared" si="401"/>
        <v>0.12095246895458119</v>
      </c>
      <c r="Q397" s="18">
        <f t="shared" si="402"/>
        <v>5.7547890314400219E-2</v>
      </c>
      <c r="R397" s="18">
        <f t="shared" si="403"/>
        <v>6.355358843861994E-2</v>
      </c>
      <c r="S397" s="18">
        <f t="shared" si="404"/>
        <v>5.6927647200759643E-2</v>
      </c>
      <c r="T397" s="18">
        <f t="shared" si="405"/>
        <v>8.094524071205407E-2</v>
      </c>
      <c r="U397" s="18">
        <f t="shared" si="406"/>
        <v>8.506416708551294E-2</v>
      </c>
      <c r="V397" s="18">
        <f t="shared" si="407"/>
        <v>1.1908284832232892E-2</v>
      </c>
      <c r="W397" s="18">
        <f t="shared" si="408"/>
        <v>2.5675252845089196E-2</v>
      </c>
      <c r="X397" s="18">
        <f t="shared" si="409"/>
        <v>3.6114087076595143E-2</v>
      </c>
      <c r="Y397" s="18">
        <f t="shared" si="410"/>
        <v>2.5398528560651574E-2</v>
      </c>
      <c r="Z397" s="18">
        <f t="shared" si="411"/>
        <v>2.9797562147363007E-2</v>
      </c>
      <c r="AA397" s="18">
        <f t="shared" si="412"/>
        <v>3.9882953386530813E-2</v>
      </c>
      <c r="AB397" s="18">
        <f t="shared" si="413"/>
        <v>2.6690941409328647E-2</v>
      </c>
      <c r="AC397" s="18">
        <f t="shared" si="414"/>
        <v>1.401192227729705E-3</v>
      </c>
      <c r="AD397" s="18">
        <f t="shared" si="415"/>
        <v>8.5913480718984442E-3</v>
      </c>
      <c r="AE397" s="18">
        <f t="shared" si="416"/>
        <v>1.2084348078123098E-2</v>
      </c>
      <c r="AF397" s="18">
        <f t="shared" si="417"/>
        <v>8.4987517238938187E-3</v>
      </c>
      <c r="AG397" s="18">
        <f t="shared" si="418"/>
        <v>3.9847015548510811E-3</v>
      </c>
      <c r="AH397" s="18">
        <f t="shared" si="419"/>
        <v>1.0478102791750561E-2</v>
      </c>
      <c r="AI397" s="18">
        <f t="shared" si="420"/>
        <v>1.402455956483838E-2</v>
      </c>
      <c r="AJ397" s="18">
        <f t="shared" si="421"/>
        <v>9.3856814967759727E-3</v>
      </c>
      <c r="AK397" s="18">
        <f t="shared" si="422"/>
        <v>4.1874644619752099E-3</v>
      </c>
      <c r="AL397" s="18">
        <f t="shared" si="423"/>
        <v>1.0551791458589724E-4</v>
      </c>
      <c r="AM397" s="18">
        <f t="shared" si="424"/>
        <v>2.2998413963157744E-3</v>
      </c>
      <c r="AN397" s="18">
        <f t="shared" si="425"/>
        <v>3.2348920943457023E-3</v>
      </c>
      <c r="AO397" s="18">
        <f t="shared" si="426"/>
        <v>2.2750540273829218E-3</v>
      </c>
      <c r="AP397" s="18">
        <f t="shared" si="427"/>
        <v>1.0666756265859593E-3</v>
      </c>
      <c r="AQ397" s="18">
        <f t="shared" si="428"/>
        <v>3.7508896887431193E-4</v>
      </c>
      <c r="AR397" s="18">
        <f t="shared" si="429"/>
        <v>2.9476408189777242E-3</v>
      </c>
      <c r="AS397" s="18">
        <f t="shared" si="430"/>
        <v>3.9453100492628001E-3</v>
      </c>
      <c r="AT397" s="18">
        <f t="shared" si="431"/>
        <v>2.6403270175591352E-3</v>
      </c>
      <c r="AU397" s="18">
        <f t="shared" si="432"/>
        <v>1.1779939003704481E-3</v>
      </c>
      <c r="AV397" s="18">
        <f t="shared" si="433"/>
        <v>3.9417549987600205E-4</v>
      </c>
      <c r="AW397" s="18">
        <f t="shared" si="434"/>
        <v>5.5181332954127387E-6</v>
      </c>
      <c r="AX397" s="18">
        <f t="shared" si="435"/>
        <v>5.1304234639540467E-4</v>
      </c>
      <c r="AY397" s="18">
        <f t="shared" si="436"/>
        <v>7.216309059736531E-4</v>
      </c>
      <c r="AZ397" s="18">
        <f t="shared" si="437"/>
        <v>5.0751284773577915E-4</v>
      </c>
      <c r="BA397" s="18">
        <f t="shared" si="438"/>
        <v>2.3795108966345006E-4</v>
      </c>
      <c r="BB397" s="18">
        <f t="shared" si="439"/>
        <v>8.3673824206566207E-5</v>
      </c>
      <c r="BC397" s="18">
        <f t="shared" si="440"/>
        <v>2.3538648609691215E-5</v>
      </c>
      <c r="BD397" s="18">
        <f t="shared" si="441"/>
        <v>6.9101141768274294E-4</v>
      </c>
      <c r="BE397" s="18">
        <f t="shared" si="442"/>
        <v>9.2489365488043285E-4</v>
      </c>
      <c r="BF397" s="18">
        <f t="shared" si="443"/>
        <v>6.1896826228045746E-4</v>
      </c>
      <c r="BG397" s="18">
        <f t="shared" si="444"/>
        <v>2.7615550370852659E-4</v>
      </c>
      <c r="BH397" s="18">
        <f t="shared" si="445"/>
        <v>9.2406024923886247E-5</v>
      </c>
      <c r="BI397" s="18">
        <f t="shared" si="446"/>
        <v>2.4736420828306645E-5</v>
      </c>
      <c r="BJ397" s="19">
        <f t="shared" si="447"/>
        <v>0.35617001640136164</v>
      </c>
      <c r="BK397" s="19">
        <f t="shared" si="448"/>
        <v>0.25626276512644014</v>
      </c>
      <c r="BL397" s="19">
        <f t="shared" si="449"/>
        <v>0.35736772271514744</v>
      </c>
      <c r="BM397" s="19">
        <f t="shared" si="450"/>
        <v>0.51622437162227508</v>
      </c>
      <c r="BN397" s="19">
        <f t="shared" si="451"/>
        <v>0.4826575819953588</v>
      </c>
    </row>
    <row r="398" spans="1:66" x14ac:dyDescent="0.25">
      <c r="A398" t="s">
        <v>10</v>
      </c>
      <c r="B398" t="s">
        <v>244</v>
      </c>
      <c r="C398" t="s">
        <v>241</v>
      </c>
      <c r="D398" s="16">
        <v>44379</v>
      </c>
      <c r="E398" s="15">
        <f>VLOOKUP(A398,home!$A$2:$E$405,3,FALSE)</f>
        <v>1.52</v>
      </c>
      <c r="F398" s="15">
        <f>VLOOKUP(B398,home!$B$2:$E$405,3,FALSE)</f>
        <v>1.37</v>
      </c>
      <c r="G398" s="15">
        <f>VLOOKUP(C398,away!$B$2:$E$405,4,FALSE)</f>
        <v>0.93</v>
      </c>
      <c r="H398" s="15">
        <f>VLOOKUP(A398,away!$A$2:$E$405,3,FALSE)</f>
        <v>1.41333333333333</v>
      </c>
      <c r="I398" s="15">
        <f>VLOOKUP(C398,away!$B$2:$E$405,3,FALSE)</f>
        <v>1.04</v>
      </c>
      <c r="J398" s="15">
        <f>VLOOKUP(B398,home!$B$2:$E$405,4,FALSE)</f>
        <v>1.18</v>
      </c>
      <c r="K398" s="17">
        <f t="shared" si="452"/>
        <v>1.9366320000000004</v>
      </c>
      <c r="L398" s="17">
        <f t="shared" si="453"/>
        <v>1.7344426666666626</v>
      </c>
      <c r="M398" s="18">
        <f t="shared" si="398"/>
        <v>2.5449105939871645E-2</v>
      </c>
      <c r="N398" s="18">
        <f t="shared" si="399"/>
        <v>4.9285552934545507E-2</v>
      </c>
      <c r="O398" s="18">
        <f t="shared" si="400"/>
        <v>4.4140015170633387E-2</v>
      </c>
      <c r="P398" s="18">
        <f t="shared" si="401"/>
        <v>8.5482965859934076E-2</v>
      </c>
      <c r="Q398" s="18">
        <f t="shared" si="402"/>
        <v>4.7723989475367386E-2</v>
      </c>
      <c r="R398" s="18">
        <f t="shared" si="403"/>
        <v>3.827916280963016E-2</v>
      </c>
      <c r="S398" s="18">
        <f t="shared" si="404"/>
        <v>7.1783832696084016E-2</v>
      </c>
      <c r="T398" s="18">
        <f t="shared" si="405"/>
        <v>8.2774523569627959E-2</v>
      </c>
      <c r="U398" s="18">
        <f t="shared" si="406"/>
        <v>7.4132651630339677E-2</v>
      </c>
      <c r="V398" s="18">
        <f t="shared" si="407"/>
        <v>2.6791139470250649E-2</v>
      </c>
      <c r="W398" s="18">
        <f t="shared" si="408"/>
        <v>3.0807935061886567E-2</v>
      </c>
      <c r="X398" s="18">
        <f t="shared" si="409"/>
        <v>5.3434597043231911E-2</v>
      </c>
      <c r="Y398" s="18">
        <f t="shared" si="410"/>
        <v>4.6339622493960862E-2</v>
      </c>
      <c r="Z398" s="18">
        <f t="shared" si="411"/>
        <v>2.2131004407100755E-2</v>
      </c>
      <c r="AA398" s="18">
        <f t="shared" si="412"/>
        <v>4.2859611326932355E-2</v>
      </c>
      <c r="AB398" s="18">
        <f t="shared" si="413"/>
        <v>4.1501647401649841E-2</v>
      </c>
      <c r="AC398" s="18">
        <f t="shared" si="414"/>
        <v>5.624426615651967E-3</v>
      </c>
      <c r="AD398" s="18">
        <f t="shared" si="415"/>
        <v>1.4915908223692891E-2</v>
      </c>
      <c r="AE398" s="18">
        <f t="shared" si="416"/>
        <v>2.58707876352571E-2</v>
      </c>
      <c r="AF398" s="18">
        <f t="shared" si="417"/>
        <v>2.2435698947431127E-2</v>
      </c>
      <c r="AG398" s="18">
        <f t="shared" si="418"/>
        <v>1.2971144503637627E-2</v>
      </c>
      <c r="AH398" s="18">
        <f t="shared" si="419"/>
        <v>9.5962395749658747E-3</v>
      </c>
      <c r="AI398" s="18">
        <f t="shared" si="420"/>
        <v>1.8584384640545314E-2</v>
      </c>
      <c r="AJ398" s="18">
        <f t="shared" si="421"/>
        <v>1.7995556997594281E-2</v>
      </c>
      <c r="AK398" s="18">
        <f t="shared" si="422"/>
        <v>1.1616923846455005E-2</v>
      </c>
      <c r="AL398" s="18">
        <f t="shared" si="423"/>
        <v>7.5569282394980051E-4</v>
      </c>
      <c r="AM398" s="18">
        <f t="shared" si="424"/>
        <v>5.7773250350133601E-3</v>
      </c>
      <c r="AN398" s="18">
        <f t="shared" si="425"/>
        <v>1.0020439039928643E-2</v>
      </c>
      <c r="AO398" s="18">
        <f t="shared" si="426"/>
        <v>8.6899385047922856E-3</v>
      </c>
      <c r="AP398" s="18">
        <f t="shared" si="427"/>
        <v>5.0240667044737473E-3</v>
      </c>
      <c r="AQ398" s="18">
        <f t="shared" si="428"/>
        <v>2.1784889131046593E-3</v>
      </c>
      <c r="AR398" s="18">
        <f t="shared" si="429"/>
        <v>3.3288254716751925E-3</v>
      </c>
      <c r="AS398" s="18">
        <f t="shared" si="430"/>
        <v>6.4467099308612719E-3</v>
      </c>
      <c r="AT398" s="18">
        <f t="shared" si="431"/>
        <v>6.2424523734118656E-3</v>
      </c>
      <c r="AU398" s="18">
        <f t="shared" si="432"/>
        <v>4.02977767494179E-3</v>
      </c>
      <c r="AV398" s="18">
        <f t="shared" si="433"/>
        <v>1.9510490995444689E-3</v>
      </c>
      <c r="AW398" s="18">
        <f t="shared" si="434"/>
        <v>7.0509859541851742E-5</v>
      </c>
      <c r="AX398" s="18">
        <f t="shared" si="435"/>
        <v>1.864758756201332E-3</v>
      </c>
      <c r="AY398" s="18">
        <f t="shared" si="436"/>
        <v>3.2343171497958476E-3</v>
      </c>
      <c r="AZ398" s="18">
        <f t="shared" si="437"/>
        <v>2.8048688310688152E-3</v>
      </c>
      <c r="BA398" s="18">
        <f t="shared" si="438"/>
        <v>1.6216280583364001E-3</v>
      </c>
      <c r="BB398" s="18">
        <f t="shared" si="439"/>
        <v>7.031552234606171E-4</v>
      </c>
      <c r="BC398" s="18">
        <f t="shared" si="440"/>
        <v>2.4391648417192499E-4</v>
      </c>
      <c r="BD398" s="18">
        <f t="shared" si="441"/>
        <v>9.6227615466003887E-4</v>
      </c>
      <c r="BE398" s="18">
        <f t="shared" si="442"/>
        <v>1.8635747939515805E-3</v>
      </c>
      <c r="BF398" s="18">
        <f t="shared" si="443"/>
        <v>1.8045292901800194E-3</v>
      </c>
      <c r="BG398" s="18">
        <f t="shared" si="444"/>
        <v>1.1649030560999705E-3</v>
      </c>
      <c r="BH398" s="18">
        <f t="shared" si="445"/>
        <v>5.6399713383525007E-4</v>
      </c>
      <c r="BI398" s="18">
        <f t="shared" si="446"/>
        <v>2.1845097945872552E-4</v>
      </c>
      <c r="BJ398" s="19">
        <f t="shared" si="447"/>
        <v>0.4287226625889865</v>
      </c>
      <c r="BK398" s="19">
        <f t="shared" si="448"/>
        <v>0.21912148055553801</v>
      </c>
      <c r="BL398" s="19">
        <f t="shared" si="449"/>
        <v>0.32728273935736607</v>
      </c>
      <c r="BM398" s="19">
        <f t="shared" si="450"/>
        <v>0.70373328742875529</v>
      </c>
      <c r="BN398" s="19">
        <f t="shared" si="451"/>
        <v>0.29036079218998218</v>
      </c>
    </row>
    <row r="399" spans="1:66" x14ac:dyDescent="0.25">
      <c r="A399" t="s">
        <v>10</v>
      </c>
      <c r="B399" t="s">
        <v>49</v>
      </c>
      <c r="C399" t="s">
        <v>48</v>
      </c>
      <c r="D399" s="16">
        <v>44379</v>
      </c>
      <c r="E399" s="15">
        <f>VLOOKUP(A399,home!$A$2:$E$405,3,FALSE)</f>
        <v>1.52</v>
      </c>
      <c r="F399" s="15">
        <f>VLOOKUP(B399,home!$B$2:$E$405,3,FALSE)</f>
        <v>0.72</v>
      </c>
      <c r="G399" s="15">
        <f>VLOOKUP(C399,away!$B$2:$E$405,4,FALSE)</f>
        <v>1.02</v>
      </c>
      <c r="H399" s="15">
        <f>VLOOKUP(A399,away!$A$2:$E$405,3,FALSE)</f>
        <v>1.41333333333333</v>
      </c>
      <c r="I399" s="15">
        <f>VLOOKUP(C399,away!$B$2:$E$405,3,FALSE)</f>
        <v>1.32</v>
      </c>
      <c r="J399" s="15">
        <f>VLOOKUP(B399,home!$B$2:$E$405,4,FALSE)</f>
        <v>0.51</v>
      </c>
      <c r="K399" s="17">
        <f t="shared" si="452"/>
        <v>1.1162880000000002</v>
      </c>
      <c r="L399" s="17">
        <f t="shared" si="453"/>
        <v>0.95145599999999786</v>
      </c>
      <c r="M399" s="18">
        <f t="shared" si="398"/>
        <v>0.12647077818371852</v>
      </c>
      <c r="N399" s="18">
        <f t="shared" si="399"/>
        <v>0.1411778120371468</v>
      </c>
      <c r="O399" s="18">
        <f t="shared" si="400"/>
        <v>0.12033138072756783</v>
      </c>
      <c r="P399" s="18">
        <f t="shared" si="401"/>
        <v>0.13432447632961525</v>
      </c>
      <c r="Q399" s="18">
        <f t="shared" si="402"/>
        <v>7.8797548721661295E-2</v>
      </c>
      <c r="R399" s="18">
        <f t="shared" si="403"/>
        <v>5.7245007090764251E-2</v>
      </c>
      <c r="S399" s="18">
        <f t="shared" si="404"/>
        <v>3.5666470152921424E-2</v>
      </c>
      <c r="T399" s="18">
        <f t="shared" si="405"/>
        <v>7.497240051651681E-2</v>
      </c>
      <c r="U399" s="18">
        <f t="shared" si="406"/>
        <v>6.3901914475335053E-2</v>
      </c>
      <c r="V399" s="18">
        <f t="shared" si="407"/>
        <v>4.2090354736662493E-3</v>
      </c>
      <c r="W399" s="18">
        <f t="shared" si="408"/>
        <v>2.9320252689135278E-2</v>
      </c>
      <c r="X399" s="18">
        <f t="shared" si="409"/>
        <v>2.7896930342593832E-2</v>
      </c>
      <c r="Y399" s="18">
        <f t="shared" si="410"/>
        <v>1.3271350878021447E-2</v>
      </c>
      <c r="Z399" s="18">
        <f t="shared" si="411"/>
        <v>1.8155368488850025E-2</v>
      </c>
      <c r="AA399" s="18">
        <f t="shared" si="412"/>
        <v>2.0266619979681419E-2</v>
      </c>
      <c r="AB399" s="18">
        <f t="shared" si="413"/>
        <v>1.1311692341939312E-2</v>
      </c>
      <c r="AC399" s="18">
        <f t="shared" si="414"/>
        <v>2.7940075069737445E-4</v>
      </c>
      <c r="AD399" s="18">
        <f t="shared" si="415"/>
        <v>8.1824615584623686E-3</v>
      </c>
      <c r="AE399" s="18">
        <f t="shared" si="416"/>
        <v>7.7852521445683533E-3</v>
      </c>
      <c r="AF399" s="18">
        <f t="shared" si="417"/>
        <v>3.7036624322312047E-3</v>
      </c>
      <c r="AG399" s="18">
        <f t="shared" si="418"/>
        <v>1.1746239477069885E-3</v>
      </c>
      <c r="AH399" s="18">
        <f t="shared" si="419"/>
        <v>4.3185085702318118E-3</v>
      </c>
      <c r="AI399" s="18">
        <f t="shared" si="420"/>
        <v>4.8206992948469293E-3</v>
      </c>
      <c r="AJ399" s="18">
        <f t="shared" si="421"/>
        <v>2.6906443872230456E-3</v>
      </c>
      <c r="AK399" s="18">
        <f t="shared" si="422"/>
        <v>1.0011780139081463E-3</v>
      </c>
      <c r="AL399" s="18">
        <f t="shared" si="423"/>
        <v>1.1870049370300389E-5</v>
      </c>
      <c r="AM399" s="18">
        <f t="shared" si="424"/>
        <v>1.8267967296345675E-3</v>
      </c>
      <c r="AN399" s="18">
        <f t="shared" si="425"/>
        <v>1.7381167091911833E-3</v>
      </c>
      <c r="AO399" s="18">
        <f t="shared" si="426"/>
        <v>8.2687078583010124E-4</v>
      </c>
      <c r="AP399" s="18">
        <f t="shared" si="427"/>
        <v>2.6224372346758771E-4</v>
      </c>
      <c r="AQ399" s="18">
        <f t="shared" si="428"/>
        <v>6.2378341038894138E-5</v>
      </c>
      <c r="AR399" s="18">
        <f t="shared" si="429"/>
        <v>8.2177417803969426E-4</v>
      </c>
      <c r="AS399" s="18">
        <f t="shared" si="430"/>
        <v>9.1733665365557437E-4</v>
      </c>
      <c r="AT399" s="18">
        <f t="shared" si="431"/>
        <v>5.1200594921793705E-4</v>
      </c>
      <c r="AU399" s="18">
        <f t="shared" si="432"/>
        <v>1.9051536568019748E-4</v>
      </c>
      <c r="AV399" s="18">
        <f t="shared" si="433"/>
        <v>5.3167504131104125E-5</v>
      </c>
      <c r="AW399" s="18">
        <f t="shared" si="434"/>
        <v>3.5019907114127235E-7</v>
      </c>
      <c r="AX399" s="18">
        <f t="shared" si="435"/>
        <v>3.3987187795505165E-4</v>
      </c>
      <c r="AY399" s="18">
        <f t="shared" si="436"/>
        <v>3.2337313751160091E-4</v>
      </c>
      <c r="AZ399" s="18">
        <f t="shared" si="437"/>
        <v>1.5383765596211851E-4</v>
      </c>
      <c r="BA399" s="18">
        <f t="shared" si="438"/>
        <v>4.8789920263697708E-5</v>
      </c>
      <c r="BB399" s="18">
        <f t="shared" si="439"/>
        <v>1.1605365593604162E-5</v>
      </c>
      <c r="BC399" s="18">
        <f t="shared" si="440"/>
        <v>2.2083989452456444E-6</v>
      </c>
      <c r="BD399" s="18">
        <f t="shared" si="441"/>
        <v>1.3031366205682222E-4</v>
      </c>
      <c r="BE399" s="18">
        <f t="shared" si="442"/>
        <v>1.4546757719008596E-4</v>
      </c>
      <c r="BF399" s="18">
        <f t="shared" si="443"/>
        <v>8.1191855403183374E-5</v>
      </c>
      <c r="BG399" s="18">
        <f t="shared" si="444"/>
        <v>3.0211164628102914E-5</v>
      </c>
      <c r="BH399" s="18">
        <f t="shared" si="445"/>
        <v>8.4310901350939444E-6</v>
      </c>
      <c r="BI399" s="18">
        <f t="shared" si="446"/>
        <v>1.8823049489447495E-6</v>
      </c>
      <c r="BJ399" s="19">
        <f t="shared" si="447"/>
        <v>0.39187838791343804</v>
      </c>
      <c r="BK399" s="19">
        <f t="shared" si="448"/>
        <v>0.30128540407750065</v>
      </c>
      <c r="BL399" s="19">
        <f t="shared" si="449"/>
        <v>0.28877994218658454</v>
      </c>
      <c r="BM399" s="19">
        <f t="shared" si="450"/>
        <v>0.34142907663745892</v>
      </c>
      <c r="BN399" s="19">
        <f t="shared" si="451"/>
        <v>0.658347003090474</v>
      </c>
    </row>
    <row r="400" spans="1:66" x14ac:dyDescent="0.25">
      <c r="A400" t="s">
        <v>10</v>
      </c>
      <c r="B400" t="s">
        <v>46</v>
      </c>
      <c r="C400" t="s">
        <v>12</v>
      </c>
      <c r="D400" s="16">
        <v>44379</v>
      </c>
      <c r="E400" s="15">
        <f>VLOOKUP(A400,home!$A$2:$E$405,3,FALSE)</f>
        <v>1.52</v>
      </c>
      <c r="F400" s="15">
        <f>VLOOKUP(B400,home!$B$2:$E$405,3,FALSE)</f>
        <v>1.54</v>
      </c>
      <c r="G400" s="15">
        <f>VLOOKUP(C400,away!$B$2:$E$405,4,FALSE)</f>
        <v>1.1000000000000001</v>
      </c>
      <c r="H400" s="15">
        <f>VLOOKUP(A400,away!$A$2:$E$405,3,FALSE)</f>
        <v>1.41333333333333</v>
      </c>
      <c r="I400" s="15">
        <f>VLOOKUP(C400,away!$B$2:$E$405,3,FALSE)</f>
        <v>0.88</v>
      </c>
      <c r="J400" s="15">
        <f>VLOOKUP(B400,home!$B$2:$E$405,4,FALSE)</f>
        <v>0.83</v>
      </c>
      <c r="K400" s="17">
        <f t="shared" si="452"/>
        <v>2.5748800000000003</v>
      </c>
      <c r="L400" s="17">
        <f t="shared" si="453"/>
        <v>1.0322986666666643</v>
      </c>
      <c r="M400" s="18">
        <f t="shared" si="398"/>
        <v>2.7128276910259919E-2</v>
      </c>
      <c r="N400" s="18">
        <f t="shared" si="399"/>
        <v>6.9852057650690066E-2</v>
      </c>
      <c r="O400" s="18">
        <f t="shared" si="400"/>
        <v>2.8004484083425367E-2</v>
      </c>
      <c r="P400" s="18">
        <f t="shared" si="401"/>
        <v>7.2108185976730313E-2</v>
      </c>
      <c r="Q400" s="18">
        <f t="shared" si="402"/>
        <v>8.9930333101804441E-2</v>
      </c>
      <c r="R400" s="18">
        <f t="shared" si="403"/>
        <v>1.4454495790003912E-2</v>
      </c>
      <c r="S400" s="18">
        <f t="shared" si="404"/>
        <v>4.7916704238670615E-2</v>
      </c>
      <c r="T400" s="18">
        <f t="shared" si="405"/>
        <v>9.2834962953881703E-2</v>
      </c>
      <c r="U400" s="18">
        <f t="shared" si="406"/>
        <v>3.7218592119765276E-2</v>
      </c>
      <c r="V400" s="18">
        <f t="shared" si="407"/>
        <v>1.4151640584651322E-2</v>
      </c>
      <c r="W400" s="18">
        <f t="shared" si="408"/>
        <v>7.7186605365724748E-2</v>
      </c>
      <c r="X400" s="18">
        <f t="shared" si="409"/>
        <v>7.9679629803563634E-2</v>
      </c>
      <c r="Y400" s="18">
        <f t="shared" si="410"/>
        <v>4.1126587803356068E-2</v>
      </c>
      <c r="Z400" s="18">
        <f t="shared" si="411"/>
        <v>4.9737855771199843E-3</v>
      </c>
      <c r="AA400" s="18">
        <f t="shared" si="412"/>
        <v>1.2806901006814706E-2</v>
      </c>
      <c r="AB400" s="18">
        <f t="shared" si="413"/>
        <v>1.6488116632213529E-2</v>
      </c>
      <c r="AC400" s="18">
        <f t="shared" si="414"/>
        <v>2.3509812623962408E-3</v>
      </c>
      <c r="AD400" s="18">
        <f t="shared" si="415"/>
        <v>4.968656160602436E-2</v>
      </c>
      <c r="AE400" s="18">
        <f t="shared" si="416"/>
        <v>5.1291371297150008E-2</v>
      </c>
      <c r="AF400" s="18">
        <f t="shared" si="417"/>
        <v>2.6474007100776381E-2</v>
      </c>
      <c r="AG400" s="18">
        <f t="shared" si="418"/>
        <v>9.1096940771517552E-3</v>
      </c>
      <c r="AH400" s="18">
        <f t="shared" si="419"/>
        <v>1.2836080548867109E-3</v>
      </c>
      <c r="AI400" s="18">
        <f t="shared" si="420"/>
        <v>3.3051367083666949E-3</v>
      </c>
      <c r="AJ400" s="18">
        <f t="shared" si="421"/>
        <v>4.2551652038196183E-3</v>
      </c>
      <c r="AK400" s="18">
        <f t="shared" si="422"/>
        <v>3.6521799266703531E-3</v>
      </c>
      <c r="AL400" s="18">
        <f t="shared" si="423"/>
        <v>2.4996057752943679E-4</v>
      </c>
      <c r="AM400" s="18">
        <f t="shared" si="424"/>
        <v>2.5587386749623995E-2</v>
      </c>
      <c r="AN400" s="18">
        <f t="shared" si="425"/>
        <v>2.6413825225121118E-2</v>
      </c>
      <c r="AO400" s="18">
        <f t="shared" si="426"/>
        <v>1.3633478280729415E-2</v>
      </c>
      <c r="AP400" s="18">
        <f t="shared" si="427"/>
        <v>4.6912738170753008E-3</v>
      </c>
      <c r="AQ400" s="18">
        <f t="shared" si="428"/>
        <v>1.2106989265837662E-3</v>
      </c>
      <c r="AR400" s="18">
        <f t="shared" si="429"/>
        <v>2.6501337671642854E-4</v>
      </c>
      <c r="AS400" s="18">
        <f t="shared" si="430"/>
        <v>6.8237764343959757E-4</v>
      </c>
      <c r="AT400" s="18">
        <f t="shared" si="431"/>
        <v>8.7852027326987563E-4</v>
      </c>
      <c r="AU400" s="18">
        <f t="shared" si="432"/>
        <v>7.5402809374571248E-4</v>
      </c>
      <c r="AV400" s="18">
        <f t="shared" si="433"/>
        <v>4.8538296450599029E-4</v>
      </c>
      <c r="AW400" s="18">
        <f t="shared" si="434"/>
        <v>1.8455736416621495E-5</v>
      </c>
      <c r="AX400" s="18">
        <f t="shared" si="435"/>
        <v>1.0980741732311972E-2</v>
      </c>
      <c r="AY400" s="18">
        <f t="shared" si="436"/>
        <v>1.1335405049276643E-2</v>
      </c>
      <c r="AZ400" s="18">
        <f t="shared" si="437"/>
        <v>5.8507617592474257E-3</v>
      </c>
      <c r="BA400" s="18">
        <f t="shared" si="438"/>
        <v>2.0132445210184753E-3</v>
      </c>
      <c r="BB400" s="18">
        <f t="shared" si="439"/>
        <v>5.1956740868033466E-4</v>
      </c>
      <c r="BC400" s="18">
        <f t="shared" si="440"/>
        <v>1.072697486448327E-4</v>
      </c>
      <c r="BD400" s="18">
        <f t="shared" si="441"/>
        <v>4.5595492572199913E-5</v>
      </c>
      <c r="BE400" s="18">
        <f t="shared" si="442"/>
        <v>1.1740292191430611E-4</v>
      </c>
      <c r="BF400" s="18">
        <f t="shared" si="443"/>
        <v>1.5114921778935429E-4</v>
      </c>
      <c r="BG400" s="18">
        <f t="shared" si="444"/>
        <v>1.2973036596715086E-4</v>
      </c>
      <c r="BH400" s="18">
        <f t="shared" si="445"/>
        <v>8.3510031180374395E-5</v>
      </c>
      <c r="BI400" s="18">
        <f t="shared" si="446"/>
        <v>4.3005661817144475E-5</v>
      </c>
      <c r="BJ400" s="19">
        <f t="shared" si="447"/>
        <v>0.68951546397843666</v>
      </c>
      <c r="BK400" s="19">
        <f t="shared" si="448"/>
        <v>0.17524115459951448</v>
      </c>
      <c r="BL400" s="19">
        <f t="shared" si="449"/>
        <v>0.12510439556888434</v>
      </c>
      <c r="BM400" s="19">
        <f t="shared" si="450"/>
        <v>0.68204001689818139</v>
      </c>
      <c r="BN400" s="19">
        <f t="shared" si="451"/>
        <v>0.30147783351291402</v>
      </c>
    </row>
    <row r="401" spans="1:66" x14ac:dyDescent="0.25">
      <c r="A401" t="s">
        <v>10</v>
      </c>
      <c r="B401" t="s">
        <v>240</v>
      </c>
      <c r="C401" t="s">
        <v>11</v>
      </c>
      <c r="D401" s="16">
        <v>44379</v>
      </c>
      <c r="E401" s="15">
        <f>VLOOKUP(A401,home!$A$2:$E$405,3,FALSE)</f>
        <v>1.52</v>
      </c>
      <c r="F401" s="15">
        <f>VLOOKUP(B401,home!$B$2:$E$405,3,FALSE)</f>
        <v>1.02</v>
      </c>
      <c r="G401" s="15">
        <f>VLOOKUP(C401,away!$B$2:$E$405,4,FALSE)</f>
        <v>0.99</v>
      </c>
      <c r="H401" s="15">
        <f>VLOOKUP(A401,away!$A$2:$E$405,3,FALSE)</f>
        <v>1.41333333333333</v>
      </c>
      <c r="I401" s="15">
        <f>VLOOKUP(C401,away!$B$2:$E$405,3,FALSE)</f>
        <v>0.66</v>
      </c>
      <c r="J401" s="15">
        <f>VLOOKUP(B401,home!$B$2:$E$405,4,FALSE)</f>
        <v>0.96</v>
      </c>
      <c r="K401" s="17">
        <f t="shared" si="452"/>
        <v>1.534896</v>
      </c>
      <c r="L401" s="17">
        <f t="shared" si="453"/>
        <v>0.89548799999999795</v>
      </c>
      <c r="M401" s="18">
        <f t="shared" ref="M401:M454" si="454">_xlfn.POISSON.DIST(0,K401,FALSE) * _xlfn.POISSON.DIST(0,L401,FALSE)</f>
        <v>8.8003032928609962E-2</v>
      </c>
      <c r="N401" s="18">
        <f t="shared" ref="N401:N454" si="455">_xlfn.POISSON.DIST(1,K401,FALSE) * _xlfn.POISSON.DIST(0,L401,FALSE)</f>
        <v>0.13507550322999171</v>
      </c>
      <c r="O401" s="18">
        <f t="shared" ref="O401:O454" si="456">_xlfn.POISSON.DIST(0,K401,FALSE) * _xlfn.POISSON.DIST(1,L401,FALSE)</f>
        <v>7.8805659951174903E-2</v>
      </c>
      <c r="P401" s="18">
        <f t="shared" ref="P401:P454" si="457">_xlfn.POISSON.DIST(1,K401,FALSE) * _xlfn.POISSON.DIST(1,L401,FALSE)</f>
        <v>0.12095849223641855</v>
      </c>
      <c r="Q401" s="18">
        <f t="shared" ref="Q401:Q454" si="458">_xlfn.POISSON.DIST(2,K401,FALSE) * _xlfn.POISSON.DIST(0,L401,FALSE)</f>
        <v>0.10366342480285071</v>
      </c>
      <c r="R401" s="18">
        <f t="shared" ref="R401:R454" si="459">_xlfn.POISSON.DIST(0,K401,FALSE) * _xlfn.POISSON.DIST(2,L401,FALSE)</f>
        <v>3.5284761409178765E-2</v>
      </c>
      <c r="S401" s="18">
        <f t="shared" ref="S401:S454" si="460">_xlfn.POISSON.DIST(2,K401,FALSE) * _xlfn.POISSON.DIST(2,L401,FALSE)</f>
        <v>4.1563785807179759E-2</v>
      </c>
      <c r="T401" s="18">
        <f t="shared" ref="T401:T454" si="461">_xlfn.POISSON.DIST(2,K401,FALSE) * _xlfn.POISSON.DIST(1,L401,FALSE)</f>
        <v>9.2829352949854962E-2</v>
      </c>
      <c r="U401" s="18">
        <f t="shared" ref="U401:U454" si="462">_xlfn.POISSON.DIST(1,K401,FALSE) * _xlfn.POISSON.DIST(2,L401,FALSE)</f>
        <v>5.4158439147902852E-2</v>
      </c>
      <c r="V401" s="18">
        <f t="shared" ref="V401:V454" si="463">_xlfn.POISSON.DIST(3,K401,FALSE) * _xlfn.POISSON.DIST(3,L401,FALSE)</f>
        <v>6.3476257522880946E-3</v>
      </c>
      <c r="W401" s="18">
        <f t="shared" ref="W401:W454" si="464">_xlfn.POISSON.DIST(3,K401,FALSE) * _xlfn.POISSON.DIST(0,L401,FALSE)</f>
        <v>5.3037525358732102E-2</v>
      </c>
      <c r="X401" s="18">
        <f t="shared" ref="X401:X454" si="465">_xlfn.POISSON.DIST(3,K401,FALSE) * _xlfn.POISSON.DIST(1,L401,FALSE)</f>
        <v>4.7494467508440184E-2</v>
      </c>
      <c r="Y401" s="18">
        <f t="shared" ref="Y401:Y454" si="466">_xlfn.POISSON.DIST(3,K401,FALSE) * _xlfn.POISSON.DIST(2,L401,FALSE)</f>
        <v>2.1265362860098988E-2</v>
      </c>
      <c r="Z401" s="18">
        <f t="shared" ref="Z401:Z454" si="467">_xlfn.POISSON.DIST(0,K401,FALSE) * _xlfn.POISSON.DIST(3,L401,FALSE)</f>
        <v>1.0532360141594203E-2</v>
      </c>
      <c r="AA401" s="18">
        <f t="shared" ref="AA401:AA454" si="468">_xlfn.POISSON.DIST(1,K401,FALSE) * _xlfn.POISSON.DIST(3,L401,FALSE)</f>
        <v>1.6166077451892375E-2</v>
      </c>
      <c r="AB401" s="18">
        <f t="shared" ref="AB401:AB454" si="469">_xlfn.POISSON.DIST(2,K401,FALSE) * _xlfn.POISSON.DIST(3,L401,FALSE)</f>
        <v>1.2406623808299903E-2</v>
      </c>
      <c r="AC401" s="18">
        <f t="shared" ref="AC401:AC454" si="470">_xlfn.POISSON.DIST(4,K401,FALSE) * _xlfn.POISSON.DIST(4,L401,FALSE)</f>
        <v>5.452931668422481E-4</v>
      </c>
      <c r="AD401" s="18">
        <f t="shared" ref="AD401:AD454" si="471">_xlfn.POISSON.DIST(4,K401,FALSE) * _xlfn.POISSON.DIST(0,L401,FALSE)</f>
        <v>2.035177138075412E-2</v>
      </c>
      <c r="AE401" s="18">
        <f t="shared" ref="AE401:AE454" si="472">_xlfn.POISSON.DIST(4,K401,FALSE) * _xlfn.POISSON.DIST(1,L401,FALSE)</f>
        <v>1.8224767050208705E-2</v>
      </c>
      <c r="AF401" s="18">
        <f t="shared" ref="AF401:AF454" si="473">_xlfn.POISSON.DIST(4,K401,FALSE) * _xlfn.POISSON.DIST(2,L401,FALSE)</f>
        <v>8.1600300981286254E-3</v>
      </c>
      <c r="AG401" s="18">
        <f t="shared" ref="AG401:AG454" si="474">_xlfn.POISSON.DIST(4,K401,FALSE) * _xlfn.POISSON.DIST(3,L401,FALSE)</f>
        <v>2.4357363441709972E-3</v>
      </c>
      <c r="AH401" s="18">
        <f t="shared" ref="AH401:AH454" si="475">_xlfn.POISSON.DIST(0,K401,FALSE) * _xlfn.POISSON.DIST(4,L401,FALSE)</f>
        <v>2.3579005296189715E-3</v>
      </c>
      <c r="AI401" s="18">
        <f t="shared" ref="AI401:AI454" si="476">_xlfn.POISSON.DIST(1,K401,FALSE) * _xlfn.POISSON.DIST(4,L401,FALSE)</f>
        <v>3.6191320913100413E-3</v>
      </c>
      <c r="AJ401" s="18">
        <f t="shared" ref="AJ401:AJ454" si="477">_xlfn.POISSON.DIST(2,K401,FALSE) * _xlfn.POISSON.DIST(4,L401,FALSE)</f>
        <v>2.777495685211709E-3</v>
      </c>
      <c r="AK401" s="18">
        <f t="shared" ref="AK401:AK454" si="478">_xlfn.POISSON.DIST(3,K401,FALSE) * _xlfn.POISSON.DIST(4,L401,FALSE)</f>
        <v>1.4210556724162369E-3</v>
      </c>
      <c r="AL401" s="18">
        <f t="shared" ref="AL401:AL454" si="479">_xlfn.POISSON.DIST(5,K401,FALSE) * _xlfn.POISSON.DIST(5,L401,FALSE)</f>
        <v>2.9979802783191192E-5</v>
      </c>
      <c r="AM401" s="18">
        <f t="shared" ref="AM401:AM454" si="480">_xlfn.POISSON.DIST(5,K401,FALSE) * _xlfn.POISSON.DIST(0,L401,FALSE)</f>
        <v>6.2475704970467961E-3</v>
      </c>
      <c r="AN401" s="18">
        <f t="shared" ref="AN401:AN454" si="481">_xlfn.POISSON.DIST(5,K401,FALSE) * _xlfn.POISSON.DIST(1,L401,FALSE)</f>
        <v>5.5946244092594287E-3</v>
      </c>
      <c r="AO401" s="18">
        <f t="shared" ref="AO401:AO454" si="482">_xlfn.POISSON.DIST(5,K401,FALSE) * _xlfn.POISSON.DIST(2,L401,FALSE)</f>
        <v>2.5049595114994471E-3</v>
      </c>
      <c r="AP401" s="18">
        <f t="shared" ref="AP401:AP454" si="483">_xlfn.POISSON.DIST(5,K401,FALSE) * _xlfn.POISSON.DIST(3,L401,FALSE)</f>
        <v>7.477203943445375E-4</v>
      </c>
      <c r="AQ401" s="18">
        <f t="shared" ref="AQ401:AQ454" si="484">_xlfn.POISSON.DIST(5,K401,FALSE) * _xlfn.POISSON.DIST(4,L401,FALSE)</f>
        <v>1.6739366012269989E-4</v>
      </c>
      <c r="AR401" s="18">
        <f t="shared" ref="AR401:AR454" si="485">_xlfn.POISSON.DIST(0,K401,FALSE) * _xlfn.POISSON.DIST(5,L401,FALSE)</f>
        <v>4.2229432589348584E-4</v>
      </c>
      <c r="AS401" s="18">
        <f t="shared" ref="AS401:AS454" si="486">_xlfn.POISSON.DIST(1,K401,FALSE) * _xlfn.POISSON.DIST(5,L401,FALSE)</f>
        <v>6.4817787163660783E-4</v>
      </c>
      <c r="AT401" s="18">
        <f t="shared" ref="AT401:AT454" si="487">_xlfn.POISSON.DIST(2,K401,FALSE) * _xlfn.POISSON.DIST(5,L401,FALSE)</f>
        <v>4.974428112317716E-4</v>
      </c>
      <c r="AU401" s="18">
        <f t="shared" ref="AU401:AU454" si="488">_xlfn.POISSON.DIST(3,K401,FALSE) * _xlfn.POISSON.DIST(5,L401,FALSE)</f>
        <v>2.5450766039613367E-4</v>
      </c>
      <c r="AV401" s="18">
        <f t="shared" ref="AV401:AV454" si="489">_xlfn.POISSON.DIST(4,K401,FALSE) * _xlfn.POISSON.DIST(5,L401,FALSE)</f>
        <v>9.7660697477846024E-5</v>
      </c>
      <c r="AW401" s="18">
        <f t="shared" ref="AW401:AW454" si="490">_xlfn.POISSON.DIST(6,K401,FALSE) * _xlfn.POISSON.DIST(6,L401,FALSE)</f>
        <v>1.1446296607696758E-6</v>
      </c>
      <c r="AX401" s="18">
        <f t="shared" ref="AX401:AX454" si="491">_xlfn.POISSON.DIST(6,K401,FALSE) * _xlfn.POISSON.DIST(0,L401,FALSE)</f>
        <v>1.5982284942725221E-3</v>
      </c>
      <c r="AY401" s="18">
        <f t="shared" ref="AY401:AY454" si="492">_xlfn.POISSON.DIST(6,K401,FALSE) * _xlfn.POISSON.DIST(1,L401,FALSE)</f>
        <v>1.4311944378791091E-3</v>
      </c>
      <c r="AZ401" s="18">
        <f t="shared" ref="AZ401:AZ454" si="493">_xlfn.POISSON.DIST(6,K401,FALSE) * _xlfn.POISSON.DIST(2,L401,FALSE)</f>
        <v>6.4080872239374214E-4</v>
      </c>
      <c r="BA401" s="18">
        <f t="shared" ref="BA401:BA454" si="494">_xlfn.POISSON.DIST(6,K401,FALSE) * _xlfn.POISSON.DIST(3,L401,FALSE)</f>
        <v>1.9127884039964207E-4</v>
      </c>
      <c r="BB401" s="18">
        <f t="shared" ref="BB401:BB454" si="495">_xlfn.POISSON.DIST(6,K401,FALSE) * _xlfn.POISSON.DIST(4,L401,FALSE)</f>
        <v>4.2821976557948563E-5</v>
      </c>
      <c r="BC401" s="18">
        <f t="shared" ref="BC401:BC454" si="496">_xlfn.POISSON.DIST(6,K401,FALSE) * _xlfn.POISSON.DIST(5,L401,FALSE)</f>
        <v>7.6693132287848325E-6</v>
      </c>
      <c r="BD401" s="18">
        <f t="shared" ref="BD401:BD454" si="497">_xlfn.POISSON.DIST(0,K401,FALSE) * _xlfn.POISSON.DIST(6,L401,FALSE)</f>
        <v>6.3026583550950809E-5</v>
      </c>
      <c r="BE401" s="18">
        <f t="shared" ref="BE401:BE454" si="498">_xlfn.POISSON.DIST(1,K401,FALSE) * _xlfn.POISSON.DIST(6,L401,FALSE)</f>
        <v>9.6739250986020212E-5</v>
      </c>
      <c r="BF401" s="18">
        <f t="shared" ref="BF401:BF454" si="499">_xlfn.POISSON.DIST(2,K401,FALSE) * _xlfn.POISSON.DIST(6,L401,FALSE)</f>
        <v>7.4242344690719257E-5</v>
      </c>
      <c r="BG401" s="18">
        <f t="shared" ref="BG401:BG454" si="500">_xlfn.POISSON.DIST(3,K401,FALSE) * _xlfn.POISSON.DIST(6,L401,FALSE)</f>
        <v>3.7984759298802064E-5</v>
      </c>
      <c r="BH401" s="18">
        <f t="shared" ref="BH401:BH454" si="501">_xlfn.POISSON.DIST(4,K401,FALSE) * _xlfn.POISSON.DIST(6,L401,FALSE)</f>
        <v>1.4575663777173526E-5</v>
      </c>
      <c r="BI401" s="18">
        <f t="shared" ref="BI401:BI454" si="502">_xlfn.POISSON.DIST(5,K401,FALSE) * _xlfn.POISSON.DIST(6,L401,FALSE)</f>
        <v>4.4744256057857081E-6</v>
      </c>
      <c r="BJ401" s="19">
        <f t="shared" ref="BJ401:BJ454" si="503">SUM(N401,Q401,T401,W401,X401,Y401,AD401,AE401,AF401,AG401,AM401,AN401,AO401,AP401,AQ401,AX401,AY401,AZ401,BA401,BB401,BC401)</f>
        <v>0.52171221184023575</v>
      </c>
      <c r="BK401" s="19">
        <f t="shared" ref="BK401:BK454" si="504">SUM(M401,P401,S401,V401,AC401,AL401,AY401)</f>
        <v>0.25887940413200095</v>
      </c>
      <c r="BL401" s="19">
        <f t="shared" ref="BL401:BL454" si="505">SUM(O401,R401,U401,AA401,AB401,AH401,AI401,AJ401,AK401,AR401,AS401,AT401,AU401,AV401,BD401,BE401,BF401,BG401,BH401,BI401)</f>
        <v>0.20920827214155108</v>
      </c>
      <c r="BM401" s="19">
        <f t="shared" ref="BM401:BM454" si="506">SUM(S401:BI401)</f>
        <v>0.43711132388893897</v>
      </c>
      <c r="BN401" s="19">
        <f t="shared" ref="BN401:BN454" si="507">SUM(M401:R401)</f>
        <v>0.56179087455822463</v>
      </c>
    </row>
    <row r="402" spans="1:66" x14ac:dyDescent="0.25">
      <c r="A402" t="s">
        <v>13</v>
      </c>
      <c r="B402" t="s">
        <v>55</v>
      </c>
      <c r="C402" t="s">
        <v>250</v>
      </c>
      <c r="D402" s="16">
        <v>44379</v>
      </c>
      <c r="E402" s="15">
        <f>VLOOKUP(A402,home!$A$2:$E$405,3,FALSE)</f>
        <v>1.6432748538011701</v>
      </c>
      <c r="F402" s="15">
        <f>VLOOKUP(B402,home!$B$2:$E$405,3,FALSE)</f>
        <v>1.01</v>
      </c>
      <c r="G402" s="15">
        <f>VLOOKUP(C402,away!$B$2:$E$405,4,FALSE)</f>
        <v>1.03</v>
      </c>
      <c r="H402" s="15">
        <f>VLOOKUP(A402,away!$A$2:$E$405,3,FALSE)</f>
        <v>1.45029239766082</v>
      </c>
      <c r="I402" s="15">
        <f>VLOOKUP(C402,away!$B$2:$E$405,3,FALSE)</f>
        <v>1.28</v>
      </c>
      <c r="J402" s="15">
        <f>VLOOKUP(B402,home!$B$2:$E$405,4,FALSE)</f>
        <v>1</v>
      </c>
      <c r="K402" s="17">
        <f t="shared" si="452"/>
        <v>1.7094988304093575</v>
      </c>
      <c r="L402" s="17">
        <f t="shared" si="453"/>
        <v>1.8563742690058496</v>
      </c>
      <c r="M402" s="18">
        <f t="shared" si="454"/>
        <v>2.82722901850029E-2</v>
      </c>
      <c r="N402" s="18">
        <f t="shared" si="455"/>
        <v>4.8331447004256407E-2</v>
      </c>
      <c r="O402" s="18">
        <f t="shared" si="456"/>
        <v>5.2483952025306008E-2</v>
      </c>
      <c r="P402" s="18">
        <f t="shared" si="457"/>
        <v>8.9721254602521436E-2</v>
      </c>
      <c r="Q402" s="18">
        <f t="shared" si="458"/>
        <v>4.1311276062884102E-2</v>
      </c>
      <c r="R402" s="18">
        <f t="shared" si="459"/>
        <v>4.8714929037757773E-2</v>
      </c>
      <c r="S402" s="18">
        <f t="shared" si="460"/>
        <v>7.118191942335618E-2</v>
      </c>
      <c r="T402" s="18">
        <f t="shared" si="461"/>
        <v>7.6689189902935315E-2</v>
      </c>
      <c r="U402" s="18">
        <f t="shared" si="462"/>
        <v>8.3278114213521756E-2</v>
      </c>
      <c r="V402" s="18">
        <f t="shared" si="463"/>
        <v>2.5099295591738315E-2</v>
      </c>
      <c r="W402" s="18">
        <f t="shared" si="464"/>
        <v>2.354052603740615E-2</v>
      </c>
      <c r="X402" s="18">
        <f t="shared" si="465"/>
        <v>4.3700026814703002E-2</v>
      </c>
      <c r="Y402" s="18">
        <f t="shared" si="466"/>
        <v>4.0561802666840167E-2</v>
      </c>
      <c r="Z402" s="18">
        <f t="shared" si="467"/>
        <v>3.0144380260713144E-2</v>
      </c>
      <c r="AA402" s="18">
        <f t="shared" si="468"/>
        <v>5.1531782799104038E-2</v>
      </c>
      <c r="AB402" s="18">
        <f t="shared" si="469"/>
        <v>4.4046761211988708E-2</v>
      </c>
      <c r="AC402" s="18">
        <f t="shared" si="470"/>
        <v>4.978240786726317E-3</v>
      </c>
      <c r="AD402" s="18">
        <f t="shared" si="471"/>
        <v>1.006062543204171E-2</v>
      </c>
      <c r="AE402" s="18">
        <f t="shared" si="472"/>
        <v>1.8676286182148085E-2</v>
      </c>
      <c r="AF402" s="18">
        <f t="shared" si="473"/>
        <v>1.7335088554564608E-2</v>
      </c>
      <c r="AG402" s="18">
        <f t="shared" si="474"/>
        <v>1.0726804114543848E-2</v>
      </c>
      <c r="AH402" s="18">
        <f t="shared" si="475"/>
        <v>1.3989812967778925E-2</v>
      </c>
      <c r="AI402" s="18">
        <f t="shared" si="476"/>
        <v>2.3915568906063733E-2</v>
      </c>
      <c r="AJ402" s="18">
        <f t="shared" si="477"/>
        <v>2.044181853674518E-2</v>
      </c>
      <c r="AK402" s="18">
        <f t="shared" si="478"/>
        <v>1.1648421626668735E-2</v>
      </c>
      <c r="AL402" s="18">
        <f t="shared" si="479"/>
        <v>6.3193184022348114E-4</v>
      </c>
      <c r="AM402" s="18">
        <f t="shared" si="480"/>
        <v>3.4397254818523885E-3</v>
      </c>
      <c r="AN402" s="18">
        <f t="shared" si="481"/>
        <v>6.3854178769545203E-3</v>
      </c>
      <c r="AO402" s="18">
        <f t="shared" si="482"/>
        <v>5.9268627218141681E-3</v>
      </c>
      <c r="AP402" s="18">
        <f t="shared" si="483"/>
        <v>3.6674918175685989E-3</v>
      </c>
      <c r="AQ402" s="18">
        <f t="shared" si="484"/>
        <v>1.7020593604809601E-3</v>
      </c>
      <c r="AR402" s="18">
        <f t="shared" si="485"/>
        <v>5.1940657643178316E-3</v>
      </c>
      <c r="AS402" s="18">
        <f t="shared" si="486"/>
        <v>8.8792493491706183E-3</v>
      </c>
      <c r="AT402" s="18">
        <f t="shared" si="487"/>
        <v>7.5895331886601117E-3</v>
      </c>
      <c r="AU402" s="18">
        <f t="shared" si="488"/>
        <v>4.3247660364558209E-3</v>
      </c>
      <c r="AV402" s="18">
        <f t="shared" si="489"/>
        <v>1.8482956202788344E-3</v>
      </c>
      <c r="AW402" s="18">
        <f t="shared" si="490"/>
        <v>5.5706014182008708E-5</v>
      </c>
      <c r="AX402" s="18">
        <f t="shared" si="491"/>
        <v>9.8003444802598726E-4</v>
      </c>
      <c r="AY402" s="18">
        <f t="shared" si="492"/>
        <v>1.8193107320547931E-3</v>
      </c>
      <c r="AZ402" s="18">
        <f t="shared" si="493"/>
        <v>1.6886608151563574E-3</v>
      </c>
      <c r="BA402" s="18">
        <f t="shared" si="494"/>
        <v>1.0449288287782351E-3</v>
      </c>
      <c r="BB402" s="18">
        <f t="shared" si="495"/>
        <v>4.8494474767158351E-4</v>
      </c>
      <c r="BC402" s="18">
        <f t="shared" si="496"/>
        <v>1.8004779029341241E-4</v>
      </c>
      <c r="BD402" s="18">
        <f t="shared" si="497"/>
        <v>1.6070216727339722E-3</v>
      </c>
      <c r="BE402" s="18">
        <f t="shared" si="498"/>
        <v>2.7472016699812141E-3</v>
      </c>
      <c r="BF402" s="18">
        <f t="shared" si="499"/>
        <v>2.3481690208657603E-3</v>
      </c>
      <c r="BG402" s="18">
        <f t="shared" si="500"/>
        <v>1.338064064924501E-3</v>
      </c>
      <c r="BH402" s="18">
        <f t="shared" si="501"/>
        <v>5.7185473850030627E-4</v>
      </c>
      <c r="BI402" s="18">
        <f t="shared" si="502"/>
        <v>1.9551700132606453E-4</v>
      </c>
      <c r="BJ402" s="19">
        <f t="shared" si="503"/>
        <v>0.35825255739297424</v>
      </c>
      <c r="BK402" s="19">
        <f t="shared" si="504"/>
        <v>0.2217042431616234</v>
      </c>
      <c r="BL402" s="19">
        <f t="shared" si="505"/>
        <v>0.38669489945214991</v>
      </c>
      <c r="BM402" s="19">
        <f t="shared" si="506"/>
        <v>0.68619732663185951</v>
      </c>
      <c r="BN402" s="19">
        <f t="shared" si="507"/>
        <v>0.30883514891772862</v>
      </c>
    </row>
    <row r="403" spans="1:66" x14ac:dyDescent="0.25">
      <c r="A403" t="s">
        <v>13</v>
      </c>
      <c r="B403" t="s">
        <v>56</v>
      </c>
      <c r="C403" t="s">
        <v>57</v>
      </c>
      <c r="D403" s="16">
        <v>44379</v>
      </c>
      <c r="E403" s="15">
        <f>VLOOKUP(A403,home!$A$2:$E$405,3,FALSE)</f>
        <v>1.6432748538011701</v>
      </c>
      <c r="F403" s="15">
        <f>VLOOKUP(B403,home!$B$2:$E$405,3,FALSE)</f>
        <v>0.61</v>
      </c>
      <c r="G403" s="15">
        <f>VLOOKUP(C403,away!$B$2:$E$405,4,FALSE)</f>
        <v>0.85</v>
      </c>
      <c r="H403" s="15">
        <f>VLOOKUP(A403,away!$A$2:$E$405,3,FALSE)</f>
        <v>1.45029239766082</v>
      </c>
      <c r="I403" s="15">
        <f>VLOOKUP(C403,away!$B$2:$E$405,3,FALSE)</f>
        <v>0.91</v>
      </c>
      <c r="J403" s="15">
        <f>VLOOKUP(B403,home!$B$2:$E$405,4,FALSE)</f>
        <v>1.1000000000000001</v>
      </c>
      <c r="K403" s="17">
        <f t="shared" si="452"/>
        <v>0.85203801169590665</v>
      </c>
      <c r="L403" s="17">
        <f t="shared" si="453"/>
        <v>1.4517426900584809</v>
      </c>
      <c r="M403" s="18">
        <f t="shared" si="454"/>
        <v>9.9880510569504727E-2</v>
      </c>
      <c r="N403" s="18">
        <f t="shared" si="455"/>
        <v>8.510199163281279E-2</v>
      </c>
      <c r="O403" s="18">
        <f t="shared" si="456"/>
        <v>0.14500080109858732</v>
      </c>
      <c r="P403" s="18">
        <f t="shared" si="457"/>
        <v>0.12354619426235396</v>
      </c>
      <c r="Q403" s="18">
        <f t="shared" si="458"/>
        <v>3.625506587109175E-2</v>
      </c>
      <c r="R403" s="18">
        <f t="shared" si="459"/>
        <v>0.10525192652374898</v>
      </c>
      <c r="S403" s="18">
        <f t="shared" si="460"/>
        <v>3.8204805996885784E-2</v>
      </c>
      <c r="T403" s="18">
        <f t="shared" si="461"/>
        <v>5.2633026855946154E-2</v>
      </c>
      <c r="U403" s="18">
        <f t="shared" si="462"/>
        <v>8.9678642202458733E-2</v>
      </c>
      <c r="V403" s="18">
        <f t="shared" si="463"/>
        <v>5.2507834461772611E-3</v>
      </c>
      <c r="W403" s="18">
        <f t="shared" si="464"/>
        <v>1.0296898079569714E-2</v>
      </c>
      <c r="X403" s="18">
        <f t="shared" si="465"/>
        <v>1.4948446517292541E-2</v>
      </c>
      <c r="Y403" s="18">
        <f t="shared" si="466"/>
        <v>1.0850648979604806E-2</v>
      </c>
      <c r="Z403" s="18">
        <f t="shared" si="467"/>
        <v>5.0932904981808282E-2</v>
      </c>
      <c r="AA403" s="18">
        <f t="shared" si="468"/>
        <v>4.3396771090596462E-2</v>
      </c>
      <c r="AB403" s="18">
        <f t="shared" si="469"/>
        <v>1.8487849277027107E-2</v>
      </c>
      <c r="AC403" s="18">
        <f t="shared" si="470"/>
        <v>4.0593149001998146E-4</v>
      </c>
      <c r="AD403" s="18">
        <f t="shared" si="471"/>
        <v>2.193337141587994E-3</v>
      </c>
      <c r="AE403" s="18">
        <f t="shared" si="472"/>
        <v>3.1841611621341334E-3</v>
      </c>
      <c r="AF403" s="18">
        <f t="shared" si="473"/>
        <v>2.3112913455481739E-3</v>
      </c>
      <c r="AG403" s="18">
        <f t="shared" si="474"/>
        <v>1.1184667718316633E-3</v>
      </c>
      <c r="AH403" s="18">
        <f t="shared" si="475"/>
        <v>1.8485368122695859E-2</v>
      </c>
      <c r="AI403" s="18">
        <f t="shared" si="476"/>
        <v>1.5750236300728672E-2</v>
      </c>
      <c r="AJ403" s="18">
        <f t="shared" si="477"/>
        <v>6.7099000107067753E-3</v>
      </c>
      <c r="AK403" s="18">
        <f t="shared" si="478"/>
        <v>1.9056966212669816E-3</v>
      </c>
      <c r="AL403" s="18">
        <f t="shared" si="479"/>
        <v>2.0084515162071049E-5</v>
      </c>
      <c r="AM403" s="18">
        <f t="shared" si="480"/>
        <v>3.7376132341948365E-4</v>
      </c>
      <c r="AN403" s="18">
        <f t="shared" si="481"/>
        <v>5.4260526910081903E-4</v>
      </c>
      <c r="AO403" s="18">
        <f t="shared" si="482"/>
        <v>3.938616165021646E-4</v>
      </c>
      <c r="AP403" s="18">
        <f t="shared" si="483"/>
        <v>1.9059524088387798E-4</v>
      </c>
      <c r="AQ403" s="18">
        <f t="shared" si="484"/>
        <v>6.9173811928276372E-5</v>
      </c>
      <c r="AR403" s="18">
        <f t="shared" si="485"/>
        <v>5.3671996090327483E-3</v>
      </c>
      <c r="AS403" s="18">
        <f t="shared" si="486"/>
        <v>4.5730580832553103E-3</v>
      </c>
      <c r="AT403" s="18">
        <f t="shared" si="487"/>
        <v>1.9482096583133743E-3</v>
      </c>
      <c r="AU403" s="18">
        <f t="shared" si="488"/>
        <v>5.5331622787869648E-4</v>
      </c>
      <c r="AV403" s="18">
        <f t="shared" si="489"/>
        <v>1.178616146602109E-4</v>
      </c>
      <c r="AW403" s="18">
        <f t="shared" si="490"/>
        <v>6.9009275787249894E-7</v>
      </c>
      <c r="AX403" s="18">
        <f t="shared" si="491"/>
        <v>5.3076475809194573E-5</v>
      </c>
      <c r="AY403" s="18">
        <f t="shared" si="492"/>
        <v>7.7053385770064014E-5</v>
      </c>
      <c r="AZ403" s="18">
        <f t="shared" si="493"/>
        <v>5.5930844767973322E-5</v>
      </c>
      <c r="BA403" s="18">
        <f t="shared" si="494"/>
        <v>2.7065731680233619E-5</v>
      </c>
      <c r="BB403" s="18">
        <f t="shared" si="495"/>
        <v>9.8231195294658614E-6</v>
      </c>
      <c r="BC403" s="18">
        <f t="shared" si="496"/>
        <v>2.8521283940945501E-6</v>
      </c>
      <c r="BD403" s="18">
        <f t="shared" si="497"/>
        <v>1.2986321330830037E-3</v>
      </c>
      <c r="BE403" s="18">
        <f t="shared" si="498"/>
        <v>1.1064839405964563E-3</v>
      </c>
      <c r="BF403" s="18">
        <f t="shared" si="499"/>
        <v>4.7138318835962827E-4</v>
      </c>
      <c r="BG403" s="18">
        <f t="shared" si="500"/>
        <v>1.3387879818560491E-4</v>
      </c>
      <c r="BH403" s="18">
        <f t="shared" si="501"/>
        <v>2.8517456253575087E-5</v>
      </c>
      <c r="BI403" s="18">
        <f t="shared" si="502"/>
        <v>4.8595913449842243E-6</v>
      </c>
      <c r="BJ403" s="19">
        <f t="shared" si="503"/>
        <v>0.22068913330520537</v>
      </c>
      <c r="BK403" s="19">
        <f t="shared" si="504"/>
        <v>0.26738536366587384</v>
      </c>
      <c r="BL403" s="19">
        <f t="shared" si="505"/>
        <v>0.46027059154878064</v>
      </c>
      <c r="BM403" s="19">
        <f t="shared" si="506"/>
        <v>0.40416514025055644</v>
      </c>
      <c r="BN403" s="19">
        <f t="shared" si="507"/>
        <v>0.59503648995809955</v>
      </c>
    </row>
    <row r="404" spans="1:66" x14ac:dyDescent="0.25">
      <c r="A404" t="s">
        <v>16</v>
      </c>
      <c r="B404" t="s">
        <v>17</v>
      </c>
      <c r="C404" t="s">
        <v>19</v>
      </c>
      <c r="D404" s="16">
        <v>44379</v>
      </c>
      <c r="E404" s="15">
        <f>VLOOKUP(A404,home!$A$2:$E$405,3,FALSE)</f>
        <v>1.6198830409356699</v>
      </c>
      <c r="F404" s="15">
        <f>VLOOKUP(B404,home!$B$2:$E$405,3,FALSE)</f>
        <v>0.96</v>
      </c>
      <c r="G404" s="15">
        <f>VLOOKUP(C404,away!$B$2:$E$405,4,FALSE)</f>
        <v>1.3</v>
      </c>
      <c r="H404" s="15">
        <f>VLOOKUP(A404,away!$A$2:$E$405,3,FALSE)</f>
        <v>1.31578947368421</v>
      </c>
      <c r="I404" s="15">
        <f>VLOOKUP(C404,away!$B$2:$E$405,3,FALSE)</f>
        <v>0.55000000000000004</v>
      </c>
      <c r="J404" s="15">
        <f>VLOOKUP(B404,home!$B$2:$E$405,4,FALSE)</f>
        <v>0.93</v>
      </c>
      <c r="K404" s="17">
        <f t="shared" si="452"/>
        <v>2.0216140350877159</v>
      </c>
      <c r="L404" s="17">
        <f t="shared" si="453"/>
        <v>0.67302631578947347</v>
      </c>
      <c r="M404" s="18">
        <f t="shared" si="454"/>
        <v>6.7566677701324698E-2</v>
      </c>
      <c r="N404" s="18">
        <f t="shared" si="455"/>
        <v>0.13659374394524623</v>
      </c>
      <c r="O404" s="18">
        <f t="shared" si="456"/>
        <v>4.5474152163457335E-2</v>
      </c>
      <c r="P404" s="18">
        <f t="shared" si="457"/>
        <v>9.1931184247359757E-2</v>
      </c>
      <c r="Q404" s="18">
        <f t="shared" si="458"/>
        <v>0.13806991493244375</v>
      </c>
      <c r="R404" s="18">
        <f t="shared" si="459"/>
        <v>1.53026505471108E-2</v>
      </c>
      <c r="S404" s="18">
        <f t="shared" si="460"/>
        <v>3.1270379588888363E-2</v>
      </c>
      <c r="T404" s="18">
        <f t="shared" si="461"/>
        <v>9.2924686168348633E-2</v>
      </c>
      <c r="U404" s="18">
        <f t="shared" si="462"/>
        <v>3.0936053120081908E-2</v>
      </c>
      <c r="V404" s="18">
        <f t="shared" si="463"/>
        <v>4.7273845715923761E-3</v>
      </c>
      <c r="W404" s="18">
        <f t="shared" si="464"/>
        <v>9.3041359283598413E-2</v>
      </c>
      <c r="X404" s="18">
        <f t="shared" si="465"/>
        <v>6.2619283254684965E-2</v>
      </c>
      <c r="Y404" s="18">
        <f t="shared" si="466"/>
        <v>2.1072212753139044E-2</v>
      </c>
      <c r="Z404" s="18">
        <f t="shared" si="467"/>
        <v>3.4330288398452505E-3</v>
      </c>
      <c r="AA404" s="18">
        <f t="shared" si="468"/>
        <v>6.940259285492056E-3</v>
      </c>
      <c r="AB404" s="18">
        <f t="shared" si="469"/>
        <v>7.0152627893492929E-3</v>
      </c>
      <c r="AC404" s="18">
        <f t="shared" si="470"/>
        <v>4.0200480181618443E-4</v>
      </c>
      <c r="AD404" s="18">
        <f t="shared" si="471"/>
        <v>4.7023429442840339E-2</v>
      </c>
      <c r="AE404" s="18">
        <f t="shared" si="472"/>
        <v>3.1648005473701085E-2</v>
      </c>
      <c r="AF404" s="18">
        <f t="shared" si="473"/>
        <v>1.0649970263025067E-2</v>
      </c>
      <c r="AG404" s="18">
        <f t="shared" si="474"/>
        <v>2.3892367497970698E-3</v>
      </c>
      <c r="AH404" s="18">
        <f t="shared" si="475"/>
        <v>5.7762968802001474E-4</v>
      </c>
      <c r="AI404" s="18">
        <f t="shared" si="476"/>
        <v>1.1677442843846004E-3</v>
      </c>
      <c r="AJ404" s="18">
        <f t="shared" si="477"/>
        <v>1.1803641173526848E-3</v>
      </c>
      <c r="AK404" s="18">
        <f t="shared" si="478"/>
        <v>7.9541355538470364E-4</v>
      </c>
      <c r="AL404" s="18">
        <f t="shared" si="479"/>
        <v>2.1878700425350304E-5</v>
      </c>
      <c r="AM404" s="18">
        <f t="shared" si="480"/>
        <v>1.9012644987920584E-2</v>
      </c>
      <c r="AN404" s="18">
        <f t="shared" si="481"/>
        <v>1.279601040963339E-2</v>
      </c>
      <c r="AO404" s="18">
        <f t="shared" si="482"/>
        <v>4.3060258713996553E-3</v>
      </c>
      <c r="AP404" s="18">
        <f t="shared" si="483"/>
        <v>9.6602290930742219E-4</v>
      </c>
      <c r="AQ404" s="18">
        <f t="shared" si="484"/>
        <v>1.6253970990485073E-4</v>
      </c>
      <c r="AR404" s="18">
        <f t="shared" si="485"/>
        <v>7.7751996163746728E-5</v>
      </c>
      <c r="AS404" s="18">
        <f t="shared" si="486"/>
        <v>1.5718452670071662E-4</v>
      </c>
      <c r="AT404" s="18">
        <f t="shared" si="487"/>
        <v>1.5888322263839431E-4</v>
      </c>
      <c r="AU404" s="18">
        <f t="shared" si="488"/>
        <v>1.0706685094191472E-4</v>
      </c>
      <c r="AV404" s="18">
        <f t="shared" si="489"/>
        <v>5.4111962139204826E-5</v>
      </c>
      <c r="AW404" s="18">
        <f t="shared" si="490"/>
        <v>8.2689299104355228E-7</v>
      </c>
      <c r="AX404" s="18">
        <f t="shared" si="491"/>
        <v>6.40603832528673E-3</v>
      </c>
      <c r="AY404" s="18">
        <f t="shared" si="492"/>
        <v>4.3114323728738963E-3</v>
      </c>
      <c r="AZ404" s="18">
        <f t="shared" si="493"/>
        <v>1.4508537228453929E-3</v>
      </c>
      <c r="BA404" s="18">
        <f t="shared" si="494"/>
        <v>3.2548757861202549E-4</v>
      </c>
      <c r="BB404" s="18">
        <f t="shared" si="495"/>
        <v>5.4765426467122028E-5</v>
      </c>
      <c r="BC404" s="18">
        <f t="shared" si="496"/>
        <v>7.3717146415612942E-6</v>
      </c>
      <c r="BD404" s="18">
        <f t="shared" si="497"/>
        <v>8.7215232538939508E-6</v>
      </c>
      <c r="BE404" s="18">
        <f t="shared" si="498"/>
        <v>1.7631553817415895E-5</v>
      </c>
      <c r="BF404" s="18">
        <f t="shared" si="499"/>
        <v>1.7822098328846187E-5</v>
      </c>
      <c r="BG404" s="18">
        <f t="shared" si="500"/>
        <v>1.2009801372102923E-5</v>
      </c>
      <c r="BH404" s="18">
        <f t="shared" si="501"/>
        <v>6.0697957531147459E-6</v>
      </c>
      <c r="BI404" s="18">
        <f t="shared" si="502"/>
        <v>2.4541568569225154E-6</v>
      </c>
      <c r="BJ404" s="19">
        <f t="shared" si="503"/>
        <v>0.68583103529571732</v>
      </c>
      <c r="BK404" s="19">
        <f t="shared" si="504"/>
        <v>0.20023094198428065</v>
      </c>
      <c r="BL404" s="19">
        <f t="shared" si="505"/>
        <v>0.11000923703859966</v>
      </c>
      <c r="BM404" s="19">
        <f t="shared" si="506"/>
        <v>0.5002553141416175</v>
      </c>
      <c r="BN404" s="19">
        <f t="shared" si="507"/>
        <v>0.49493832353694256</v>
      </c>
    </row>
    <row r="405" spans="1:66" x14ac:dyDescent="0.25">
      <c r="A405" t="s">
        <v>16</v>
      </c>
      <c r="B405" t="s">
        <v>255</v>
      </c>
      <c r="C405" t="s">
        <v>256</v>
      </c>
      <c r="D405" s="16">
        <v>44379</v>
      </c>
      <c r="E405" s="15">
        <f>VLOOKUP(A405,home!$A$2:$E$405,3,FALSE)</f>
        <v>1.6198830409356699</v>
      </c>
      <c r="F405" s="15">
        <f>VLOOKUP(B405,home!$B$2:$E$405,3,FALSE)</f>
        <v>0.96</v>
      </c>
      <c r="G405" s="15">
        <f>VLOOKUP(C405,away!$B$2:$E$405,4,FALSE)</f>
        <v>0.89</v>
      </c>
      <c r="H405" s="15">
        <f>VLOOKUP(A405,away!$A$2:$E$405,3,FALSE)</f>
        <v>1.31578947368421</v>
      </c>
      <c r="I405" s="15">
        <f>VLOOKUP(C405,away!$B$2:$E$405,3,FALSE)</f>
        <v>0.55000000000000004</v>
      </c>
      <c r="J405" s="15">
        <f>VLOOKUP(B405,home!$B$2:$E$405,4,FALSE)</f>
        <v>1.01</v>
      </c>
      <c r="K405" s="17">
        <f t="shared" si="452"/>
        <v>1.3840280701754364</v>
      </c>
      <c r="L405" s="17">
        <f t="shared" si="453"/>
        <v>0.73092105263157869</v>
      </c>
      <c r="M405" s="18">
        <f t="shared" si="454"/>
        <v>0.1206394271924429</v>
      </c>
      <c r="N405" s="18">
        <f t="shared" si="455"/>
        <v>0.16696835360422679</v>
      </c>
      <c r="O405" s="18">
        <f t="shared" si="456"/>
        <v>8.8177897112371062E-2</v>
      </c>
      <c r="P405" s="18">
        <f t="shared" si="457"/>
        <v>0.12204068477256309</v>
      </c>
      <c r="Q405" s="18">
        <f t="shared" si="458"/>
        <v>0.11554444410961397</v>
      </c>
      <c r="R405" s="18">
        <f t="shared" si="459"/>
        <v>3.2225540688106645E-2</v>
      </c>
      <c r="S405" s="18">
        <f t="shared" si="460"/>
        <v>3.0864554578822433E-2</v>
      </c>
      <c r="T405" s="18">
        <f t="shared" si="461"/>
        <v>8.4453866714329653E-2</v>
      </c>
      <c r="U405" s="18">
        <f t="shared" si="462"/>
        <v>4.4601052888920238E-2</v>
      </c>
      <c r="V405" s="18">
        <f t="shared" si="463"/>
        <v>3.4692282463905919E-3</v>
      </c>
      <c r="W405" s="18">
        <f t="shared" si="464"/>
        <v>5.3305584666840856E-2</v>
      </c>
      <c r="X405" s="18">
        <f t="shared" si="465"/>
        <v>3.8962174055829059E-2</v>
      </c>
      <c r="Y405" s="18">
        <f t="shared" si="466"/>
        <v>1.4239136636850679E-2</v>
      </c>
      <c r="Z405" s="18">
        <f t="shared" si="467"/>
        <v>7.8514420404575593E-3</v>
      </c>
      <c r="AA405" s="18">
        <f t="shared" si="468"/>
        <v>1.0866616175348766E-2</v>
      </c>
      <c r="AB405" s="18">
        <f t="shared" si="469"/>
        <v>7.5198509072525689E-3</v>
      </c>
      <c r="AC405" s="18">
        <f t="shared" si="470"/>
        <v>2.1934526333710702E-4</v>
      </c>
      <c r="AD405" s="18">
        <f t="shared" si="471"/>
        <v>1.8444106369005276E-2</v>
      </c>
      <c r="AE405" s="18">
        <f t="shared" si="472"/>
        <v>1.3481185642082141E-2</v>
      </c>
      <c r="AF405" s="18">
        <f t="shared" si="473"/>
        <v>4.9268412001162009E-3</v>
      </c>
      <c r="AG405" s="18">
        <f t="shared" si="474"/>
        <v>1.2003773187125215E-3</v>
      </c>
      <c r="AH405" s="18">
        <f t="shared" si="475"/>
        <v>1.4346960702217673E-3</v>
      </c>
      <c r="AI405" s="18">
        <f t="shared" si="476"/>
        <v>1.9856596333573148E-3</v>
      </c>
      <c r="AJ405" s="18">
        <f t="shared" si="477"/>
        <v>1.3741043351903947E-3</v>
      </c>
      <c r="AK405" s="18">
        <f t="shared" si="478"/>
        <v>6.3393299041775424E-4</v>
      </c>
      <c r="AL405" s="18">
        <f t="shared" si="479"/>
        <v>8.8757205707142388E-6</v>
      </c>
      <c r="AM405" s="18">
        <f t="shared" si="480"/>
        <v>5.1054321888009645E-3</v>
      </c>
      <c r="AN405" s="18">
        <f t="shared" si="481"/>
        <v>3.7316678695775451E-3</v>
      </c>
      <c r="AO405" s="18">
        <f t="shared" si="482"/>
        <v>1.36377730365153E-3</v>
      </c>
      <c r="AP405" s="18">
        <f t="shared" si="483"/>
        <v>3.3227118078001078E-4</v>
      </c>
      <c r="AQ405" s="18">
        <f t="shared" si="484"/>
        <v>6.0716000303715758E-5</v>
      </c>
      <c r="AR405" s="18">
        <f t="shared" si="485"/>
        <v>2.0972991237057676E-4</v>
      </c>
      <c r="AS405" s="18">
        <f t="shared" si="486"/>
        <v>2.9027208587631274E-4</v>
      </c>
      <c r="AT405" s="18">
        <f t="shared" si="487"/>
        <v>2.0087235742059586E-4</v>
      </c>
      <c r="AU405" s="18">
        <f t="shared" si="488"/>
        <v>9.2670993730805914E-5</v>
      </c>
      <c r="AV405" s="18">
        <f t="shared" si="489"/>
        <v>3.2064814153621829E-5</v>
      </c>
      <c r="AW405" s="18">
        <f t="shared" si="490"/>
        <v>2.4941150885844648E-7</v>
      </c>
      <c r="AX405" s="18">
        <f t="shared" si="491"/>
        <v>1.1776769099462942E-3</v>
      </c>
      <c r="AY405" s="18">
        <f t="shared" si="492"/>
        <v>8.6078884667785025E-4</v>
      </c>
      <c r="AZ405" s="18">
        <f t="shared" si="493"/>
        <v>3.145843449536484E-4</v>
      </c>
      <c r="BA405" s="18">
        <f t="shared" si="494"/>
        <v>7.6645440184978795E-5</v>
      </c>
      <c r="BB405" s="18">
        <f t="shared" si="495"/>
        <v>1.4005441454853849E-5</v>
      </c>
      <c r="BC405" s="18">
        <f t="shared" si="496"/>
        <v>2.0473744021503456E-6</v>
      </c>
      <c r="BD405" s="18">
        <f t="shared" si="497"/>
        <v>2.5549334719705111E-5</v>
      </c>
      <c r="BE405" s="18">
        <f t="shared" si="498"/>
        <v>3.5360996426379734E-5</v>
      </c>
      <c r="BF405" s="18">
        <f t="shared" si="499"/>
        <v>2.447030582174143E-5</v>
      </c>
      <c r="BG405" s="18">
        <f t="shared" si="500"/>
        <v>1.1289196714355844E-5</v>
      </c>
      <c r="BH405" s="18">
        <f t="shared" si="501"/>
        <v>3.9061412856002003E-6</v>
      </c>
      <c r="BI405" s="18">
        <f t="shared" si="502"/>
        <v>1.0812418370683674E-6</v>
      </c>
      <c r="BJ405" s="19">
        <f t="shared" si="503"/>
        <v>0.52456568321834063</v>
      </c>
      <c r="BK405" s="19">
        <f t="shared" si="504"/>
        <v>0.27810290462080467</v>
      </c>
      <c r="BL405" s="19">
        <f t="shared" si="505"/>
        <v>0.18974661818154326</v>
      </c>
      <c r="BM405" s="19">
        <f t="shared" si="506"/>
        <v>0.35380976114665269</v>
      </c>
      <c r="BN405" s="19">
        <f t="shared" si="507"/>
        <v>0.64559634747932448</v>
      </c>
    </row>
    <row r="406" spans="1:66" x14ac:dyDescent="0.25">
      <c r="A406" t="s">
        <v>16</v>
      </c>
      <c r="B406" t="s">
        <v>18</v>
      </c>
      <c r="C406" t="s">
        <v>252</v>
      </c>
      <c r="D406" s="16">
        <v>44379</v>
      </c>
      <c r="E406" s="15">
        <f>VLOOKUP(A406,home!$A$2:$E$405,3,FALSE)</f>
        <v>1.6198830409356699</v>
      </c>
      <c r="F406" s="15">
        <f>VLOOKUP(B406,home!$B$2:$E$405,3,FALSE)</f>
        <v>1.03</v>
      </c>
      <c r="G406" s="15">
        <f>VLOOKUP(C406,away!$B$2:$E$405,4,FALSE)</f>
        <v>1.23</v>
      </c>
      <c r="H406" s="15">
        <f>VLOOKUP(A406,away!$A$2:$E$405,3,FALSE)</f>
        <v>1.31578947368421</v>
      </c>
      <c r="I406" s="15">
        <f>VLOOKUP(C406,away!$B$2:$E$405,3,FALSE)</f>
        <v>0.48</v>
      </c>
      <c r="J406" s="15">
        <f>VLOOKUP(B406,home!$B$2:$E$405,4,FALSE)</f>
        <v>0.93</v>
      </c>
      <c r="K406" s="17">
        <f t="shared" si="452"/>
        <v>2.0522298245614001</v>
      </c>
      <c r="L406" s="17">
        <f t="shared" si="453"/>
        <v>0.58736842105263132</v>
      </c>
      <c r="M406" s="18">
        <f t="shared" si="454"/>
        <v>7.1389945019279422E-2</v>
      </c>
      <c r="N406" s="18">
        <f t="shared" si="455"/>
        <v>0.14650857434236381</v>
      </c>
      <c r="O406" s="18">
        <f t="shared" si="456"/>
        <v>4.1932199285008312E-2</v>
      </c>
      <c r="P406" s="18">
        <f t="shared" si="457"/>
        <v>8.6054509982146282E-2</v>
      </c>
      <c r="Q406" s="18">
        <f t="shared" si="458"/>
        <v>0.15033463290968507</v>
      </c>
      <c r="R406" s="18">
        <f t="shared" si="459"/>
        <v>1.2314824842649804E-2</v>
      </c>
      <c r="S406" s="18">
        <f t="shared" si="460"/>
        <v>2.5932849108748556E-2</v>
      </c>
      <c r="T406" s="18">
        <f t="shared" si="461"/>
        <v>8.8301815961688665E-2</v>
      </c>
      <c r="U406" s="18">
        <f t="shared" si="462"/>
        <v>2.5272850826335579E-2</v>
      </c>
      <c r="V406" s="18">
        <f t="shared" si="463"/>
        <v>3.4733161214348489E-3</v>
      </c>
      <c r="W406" s="18">
        <f t="shared" si="464"/>
        <v>0.10284040577391518</v>
      </c>
      <c r="X406" s="18">
        <f t="shared" si="465"/>
        <v>6.0405206759836461E-2</v>
      </c>
      <c r="Y406" s="18">
        <f t="shared" si="466"/>
        <v>1.7740055458941438E-2</v>
      </c>
      <c r="Z406" s="18">
        <f t="shared" si="467"/>
        <v>2.4111130744556451E-3</v>
      </c>
      <c r="AA406" s="18">
        <f t="shared" si="468"/>
        <v>4.9481581617878074E-3</v>
      </c>
      <c r="AB406" s="18">
        <f t="shared" si="469"/>
        <v>5.0773788781339263E-3</v>
      </c>
      <c r="AC406" s="18">
        <f t="shared" si="470"/>
        <v>2.6167420772845362E-4</v>
      </c>
      <c r="AD406" s="18">
        <f t="shared" si="471"/>
        <v>5.2763036974806297E-2</v>
      </c>
      <c r="AE406" s="18">
        <f t="shared" si="472"/>
        <v>3.0991341717833579E-2</v>
      </c>
      <c r="AF406" s="18">
        <f t="shared" si="473"/>
        <v>9.1016677255532259E-3</v>
      </c>
      <c r="AG406" s="18">
        <f t="shared" si="474"/>
        <v>1.7820107336346312E-3</v>
      </c>
      <c r="AH406" s="18">
        <f t="shared" si="475"/>
        <v>3.5405291988059199E-4</v>
      </c>
      <c r="AI406" s="18">
        <f t="shared" si="476"/>
        <v>7.2659796165199875E-4</v>
      </c>
      <c r="AJ406" s="18">
        <f t="shared" si="477"/>
        <v>7.4557300368387625E-4</v>
      </c>
      <c r="AK406" s="18">
        <f t="shared" si="478"/>
        <v>5.100290515159592E-4</v>
      </c>
      <c r="AL406" s="18">
        <f t="shared" si="479"/>
        <v>1.2617040517376619E-5</v>
      </c>
      <c r="AM406" s="18">
        <f t="shared" si="480"/>
        <v>2.1656375622826678E-2</v>
      </c>
      <c r="AN406" s="18">
        <f t="shared" si="481"/>
        <v>1.2720271155302401E-2</v>
      </c>
      <c r="AO406" s="18">
        <f t="shared" si="482"/>
        <v>3.7357427919256507E-3</v>
      </c>
      <c r="AP406" s="18">
        <f t="shared" si="483"/>
        <v>7.3141911505070613E-4</v>
      </c>
      <c r="AQ406" s="18">
        <f t="shared" si="484"/>
        <v>1.0740312268376155E-4</v>
      </c>
      <c r="AR406" s="18">
        <f t="shared" si="485"/>
        <v>4.1591900903867432E-5</v>
      </c>
      <c r="AS406" s="18">
        <f t="shared" si="486"/>
        <v>8.5356139495119002E-5</v>
      </c>
      <c r="AT406" s="18">
        <f t="shared" si="487"/>
        <v>8.7585207590653241E-5</v>
      </c>
      <c r="AU406" s="18">
        <f t="shared" si="488"/>
        <v>5.9914991735980037E-5</v>
      </c>
      <c r="AV406" s="18">
        <f t="shared" si="489"/>
        <v>3.0739833244732027E-5</v>
      </c>
      <c r="AW406" s="18">
        <f t="shared" si="490"/>
        <v>4.2246582751118735E-7</v>
      </c>
      <c r="AX406" s="18">
        <f t="shared" si="491"/>
        <v>7.4073099908448974E-3</v>
      </c>
      <c r="AY406" s="18">
        <f t="shared" si="492"/>
        <v>4.3508199735699483E-3</v>
      </c>
      <c r="AZ406" s="18">
        <f t="shared" si="493"/>
        <v>1.2777671290800157E-3</v>
      </c>
      <c r="BA406" s="18">
        <f t="shared" si="494"/>
        <v>2.5017335369356089E-4</v>
      </c>
      <c r="BB406" s="18">
        <f t="shared" si="495"/>
        <v>3.6735981937107092E-5</v>
      </c>
      <c r="BC406" s="18">
        <f t="shared" si="496"/>
        <v>4.3155111412433162E-6</v>
      </c>
      <c r="BD406" s="18">
        <f t="shared" si="497"/>
        <v>4.0716281937470181E-6</v>
      </c>
      <c r="BE406" s="18">
        <f t="shared" si="498"/>
        <v>8.3559168137326935E-6</v>
      </c>
      <c r="BF406" s="18">
        <f t="shared" si="499"/>
        <v>8.5741308483481507E-6</v>
      </c>
      <c r="BG406" s="18">
        <f t="shared" si="500"/>
        <v>5.8653623488906712E-6</v>
      </c>
      <c r="BH406" s="18">
        <f t="shared" si="501"/>
        <v>3.0092678860632373E-6</v>
      </c>
      <c r="BI406" s="18">
        <f t="shared" si="502"/>
        <v>1.2351418611747623E-6</v>
      </c>
      <c r="BJ406" s="19">
        <f t="shared" si="503"/>
        <v>0.71304708210631429</v>
      </c>
      <c r="BK406" s="19">
        <f t="shared" si="504"/>
        <v>0.19147573145342489</v>
      </c>
      <c r="BL406" s="19">
        <f t="shared" si="505"/>
        <v>9.221796445157017E-2</v>
      </c>
      <c r="BM406" s="19">
        <f t="shared" si="506"/>
        <v>0.48626680719688969</v>
      </c>
      <c r="BN406" s="19">
        <f t="shared" si="507"/>
        <v>0.50853468638113264</v>
      </c>
    </row>
    <row r="407" spans="1:66" x14ac:dyDescent="0.25">
      <c r="A407" t="s">
        <v>69</v>
      </c>
      <c r="B407" t="s">
        <v>259</v>
      </c>
      <c r="C407" t="s">
        <v>71</v>
      </c>
      <c r="D407" s="16">
        <v>44379</v>
      </c>
      <c r="E407" s="15">
        <f>VLOOKUP(A407,home!$A$2:$E$405,3,FALSE)</f>
        <v>1.3317073170731699</v>
      </c>
      <c r="F407" s="15">
        <f>VLOOKUP(B407,home!$B$2:$E$405,3,FALSE)</f>
        <v>1.1299999999999999</v>
      </c>
      <c r="G407" s="15">
        <f>VLOOKUP(C407,away!$B$2:$E$405,4,FALSE)</f>
        <v>1.43</v>
      </c>
      <c r="H407" s="15">
        <f>VLOOKUP(A407,away!$A$2:$E$405,3,FALSE)</f>
        <v>1.3707317073170699</v>
      </c>
      <c r="I407" s="15">
        <f>VLOOKUP(C407,away!$B$2:$E$405,3,FALSE)</f>
        <v>0.75</v>
      </c>
      <c r="J407" s="15">
        <f>VLOOKUP(B407,home!$B$2:$E$405,4,FALSE)</f>
        <v>0.88</v>
      </c>
      <c r="K407" s="17">
        <f t="shared" si="452"/>
        <v>2.1519058536585347</v>
      </c>
      <c r="L407" s="17">
        <f t="shared" si="453"/>
        <v>0.90468292682926621</v>
      </c>
      <c r="M407" s="18">
        <f t="shared" si="454"/>
        <v>4.7047912553689446E-2</v>
      </c>
      <c r="N407" s="18">
        <f t="shared" si="455"/>
        <v>0.10124267842669916</v>
      </c>
      <c r="O407" s="18">
        <f t="shared" si="456"/>
        <v>4.2563443230279142E-2</v>
      </c>
      <c r="P407" s="18">
        <f t="shared" si="457"/>
        <v>9.1592522639100407E-2</v>
      </c>
      <c r="Q407" s="18">
        <f t="shared" si="458"/>
        <v>0.10893235617324133</v>
      </c>
      <c r="R407" s="18">
        <f t="shared" si="459"/>
        <v>1.9253210198750124E-2</v>
      </c>
      <c r="S407" s="18">
        <f t="shared" si="460"/>
        <v>4.4577908710724791E-2</v>
      </c>
      <c r="T407" s="18">
        <f t="shared" si="461"/>
        <v>9.8549242809216051E-2</v>
      </c>
      <c r="U407" s="18">
        <f t="shared" si="462"/>
        <v>4.1431095728408585E-2</v>
      </c>
      <c r="V407" s="18">
        <f t="shared" si="463"/>
        <v>9.6426597463724565E-3</v>
      </c>
      <c r="W407" s="18">
        <f t="shared" si="464"/>
        <v>7.8137391634004821E-2</v>
      </c>
      <c r="X407" s="18">
        <f t="shared" si="465"/>
        <v>7.0689564158256099E-2</v>
      </c>
      <c r="Y407" s="18">
        <f t="shared" si="466"/>
        <v>3.1975820899488153E-2</v>
      </c>
      <c r="Z407" s="18">
        <f t="shared" si="467"/>
        <v>5.806016851154781E-3</v>
      </c>
      <c r="AA407" s="18">
        <f t="shared" si="468"/>
        <v>1.2494001648440067E-2</v>
      </c>
      <c r="AB407" s="18">
        <f t="shared" si="469"/>
        <v>1.3442957641448785E-2</v>
      </c>
      <c r="AC407" s="18">
        <f t="shared" si="470"/>
        <v>1.1732660961749487E-3</v>
      </c>
      <c r="AD407" s="18">
        <f t="shared" si="471"/>
        <v>4.2036077611706094E-2</v>
      </c>
      <c r="AE407" s="18">
        <f t="shared" si="472"/>
        <v>3.8029321726180461E-2</v>
      </c>
      <c r="AF407" s="18">
        <f t="shared" si="473"/>
        <v>1.7202239042286366E-2</v>
      </c>
      <c r="AG407" s="18">
        <f t="shared" si="474"/>
        <v>5.1875239882641028E-3</v>
      </c>
      <c r="AH407" s="18">
        <f t="shared" si="475"/>
        <v>1.3131510795306863E-3</v>
      </c>
      <c r="AI407" s="18">
        <f t="shared" si="476"/>
        <v>2.8257774947801077E-3</v>
      </c>
      <c r="AJ407" s="18">
        <f t="shared" si="477"/>
        <v>3.0404035660769328E-3</v>
      </c>
      <c r="AK407" s="18">
        <f t="shared" si="478"/>
        <v>2.1808874104417451E-3</v>
      </c>
      <c r="AL407" s="18">
        <f t="shared" si="479"/>
        <v>9.1364224802076464E-5</v>
      </c>
      <c r="AM407" s="18">
        <f t="shared" si="480"/>
        <v>1.8091536295494953E-2</v>
      </c>
      <c r="AN407" s="18">
        <f t="shared" si="481"/>
        <v>1.6367104006646274E-2</v>
      </c>
      <c r="AO407" s="18">
        <f t="shared" si="482"/>
        <v>7.4035197782258803E-3</v>
      </c>
      <c r="AP407" s="18">
        <f t="shared" si="483"/>
        <v>2.2326126472679169E-3</v>
      </c>
      <c r="AQ407" s="18">
        <f t="shared" si="484"/>
        <v>5.0495163605159357E-4</v>
      </c>
      <c r="AR407" s="18">
        <f t="shared" si="485"/>
        <v>2.3759707239976648E-4</v>
      </c>
      <c r="AS407" s="18">
        <f t="shared" si="486"/>
        <v>5.1128653090918815E-4</v>
      </c>
      <c r="AT407" s="18">
        <f t="shared" si="487"/>
        <v>5.5012023938012377E-4</v>
      </c>
      <c r="AU407" s="18">
        <f t="shared" si="488"/>
        <v>3.9460232111270758E-4</v>
      </c>
      <c r="AV407" s="18">
        <f t="shared" si="489"/>
        <v>2.1228676116742006E-4</v>
      </c>
      <c r="AW407" s="18">
        <f t="shared" si="490"/>
        <v>4.9407551758117421E-6</v>
      </c>
      <c r="AX407" s="18">
        <f t="shared" si="491"/>
        <v>6.4885471426585828E-3</v>
      </c>
      <c r="AY407" s="18">
        <f t="shared" si="492"/>
        <v>5.8700778198900383E-3</v>
      </c>
      <c r="AZ407" s="18">
        <f t="shared" si="493"/>
        <v>2.6552795914068388E-3</v>
      </c>
      <c r="BA407" s="18">
        <f t="shared" si="494"/>
        <v>8.0072870410131914E-4</v>
      </c>
      <c r="BB407" s="18">
        <f t="shared" si="495"/>
        <v>1.8110139690564664E-4</v>
      </c>
      <c r="BC407" s="18">
        <f t="shared" si="496"/>
        <v>3.2767868361093819E-5</v>
      </c>
      <c r="BD407" s="18">
        <f t="shared" si="497"/>
        <v>3.5825002477447619E-5</v>
      </c>
      <c r="BE407" s="18">
        <f t="shared" si="498"/>
        <v>7.7092032538551036E-5</v>
      </c>
      <c r="BF407" s="18">
        <f t="shared" si="499"/>
        <v>8.2947398045071124E-5</v>
      </c>
      <c r="BG407" s="18">
        <f t="shared" si="500"/>
        <v>5.9498330466311019E-5</v>
      </c>
      <c r="BH407" s="18">
        <f t="shared" si="501"/>
        <v>3.2008701403341152E-5</v>
      </c>
      <c r="BI407" s="18">
        <f t="shared" si="502"/>
        <v>1.3775942383571589E-5</v>
      </c>
      <c r="BJ407" s="19">
        <f t="shared" si="503"/>
        <v>0.65261044335635265</v>
      </c>
      <c r="BK407" s="19">
        <f t="shared" si="504"/>
        <v>0.19999571179075415</v>
      </c>
      <c r="BL407" s="19">
        <f t="shared" si="505"/>
        <v>0.14075196833043971</v>
      </c>
      <c r="BM407" s="19">
        <f t="shared" si="506"/>
        <v>0.58266688004222733</v>
      </c>
      <c r="BN407" s="19">
        <f t="shared" si="507"/>
        <v>0.41063212322175963</v>
      </c>
    </row>
    <row r="408" spans="1:66" x14ac:dyDescent="0.25">
      <c r="A408" t="s">
        <v>69</v>
      </c>
      <c r="B408" t="s">
        <v>70</v>
      </c>
      <c r="C408" t="s">
        <v>78</v>
      </c>
      <c r="D408" s="16">
        <v>44379</v>
      </c>
      <c r="E408" s="15">
        <f>VLOOKUP(A408,home!$A$2:$E$405,3,FALSE)</f>
        <v>1.3317073170731699</v>
      </c>
      <c r="F408" s="15">
        <f>VLOOKUP(B408,home!$B$2:$E$405,3,FALSE)</f>
        <v>0.9</v>
      </c>
      <c r="G408" s="15">
        <f>VLOOKUP(C408,away!$B$2:$E$405,4,FALSE)</f>
        <v>0.75</v>
      </c>
      <c r="H408" s="15">
        <f>VLOOKUP(A408,away!$A$2:$E$405,3,FALSE)</f>
        <v>1.3707317073170699</v>
      </c>
      <c r="I408" s="15">
        <f>VLOOKUP(C408,away!$B$2:$E$405,3,FALSE)</f>
        <v>1.58</v>
      </c>
      <c r="J408" s="15">
        <f>VLOOKUP(B408,home!$B$2:$E$405,4,FALSE)</f>
        <v>0.95</v>
      </c>
      <c r="K408" s="17">
        <f t="shared" si="452"/>
        <v>0.89890243902438971</v>
      </c>
      <c r="L408" s="17">
        <f t="shared" si="453"/>
        <v>2.057468292682922</v>
      </c>
      <c r="M408" s="18">
        <f t="shared" si="454"/>
        <v>5.2007323607731644E-2</v>
      </c>
      <c r="N408" s="18">
        <f t="shared" si="455"/>
        <v>4.6749510038120695E-2</v>
      </c>
      <c r="O408" s="18">
        <f t="shared" si="456"/>
        <v>0.10700341931020785</v>
      </c>
      <c r="P408" s="18">
        <f t="shared" si="457"/>
        <v>9.6185634601895317E-2</v>
      </c>
      <c r="Q408" s="18">
        <f t="shared" si="458"/>
        <v>2.1011624298230936E-2</v>
      </c>
      <c r="R408" s="18">
        <f t="shared" si="459"/>
        <v>0.1100780712197041</v>
      </c>
      <c r="S408" s="18">
        <f t="shared" si="460"/>
        <v>4.4472949490492172E-2</v>
      </c>
      <c r="T408" s="18">
        <f t="shared" si="461"/>
        <v>4.3230750771376204E-2</v>
      </c>
      <c r="U408" s="18">
        <f t="shared" si="462"/>
        <v>9.8949446702492491E-2</v>
      </c>
      <c r="V408" s="18">
        <f t="shared" si="463"/>
        <v>9.139009603992455E-3</v>
      </c>
      <c r="W408" s="18">
        <f t="shared" si="464"/>
        <v>6.2958001098479743E-3</v>
      </c>
      <c r="X408" s="18">
        <f t="shared" si="465"/>
        <v>1.2953409103081865E-2</v>
      </c>
      <c r="Y408" s="18">
        <f t="shared" si="466"/>
        <v>1.3325614255870637E-2</v>
      </c>
      <c r="Z408" s="18">
        <f t="shared" si="467"/>
        <v>7.5494047084744567E-2</v>
      </c>
      <c r="AA408" s="18">
        <f t="shared" si="468"/>
        <v>6.7861783056299002E-2</v>
      </c>
      <c r="AB408" s="18">
        <f t="shared" si="469"/>
        <v>3.0500561152925584E-2</v>
      </c>
      <c r="AC408" s="18">
        <f t="shared" si="470"/>
        <v>1.0563914096780062E-3</v>
      </c>
      <c r="AD408" s="18">
        <f t="shared" si="471"/>
        <v>1.4148275185880909E-3</v>
      </c>
      <c r="AE408" s="18">
        <f t="shared" si="472"/>
        <v>2.9109627591102543E-3</v>
      </c>
      <c r="AF408" s="18">
        <f t="shared" si="473"/>
        <v>2.9946067890250722E-3</v>
      </c>
      <c r="AG408" s="18">
        <f t="shared" si="474"/>
        <v>2.0537695058240346E-3</v>
      </c>
      <c r="AH408" s="18">
        <f t="shared" si="475"/>
        <v>3.8831652040793391E-2</v>
      </c>
      <c r="AI408" s="18">
        <f t="shared" si="476"/>
        <v>3.4905866730815596E-2</v>
      </c>
      <c r="AJ408" s="18">
        <f t="shared" si="477"/>
        <v>1.5688484370295217E-2</v>
      </c>
      <c r="AK408" s="18">
        <f t="shared" si="478"/>
        <v>4.7008056216847963E-3</v>
      </c>
      <c r="AL408" s="18">
        <f t="shared" si="479"/>
        <v>7.8150284290164152E-5</v>
      </c>
      <c r="AM408" s="18">
        <f t="shared" si="480"/>
        <v>2.5435838145153208E-4</v>
      </c>
      <c r="AN408" s="18">
        <f t="shared" si="481"/>
        <v>5.2333430481467521E-4</v>
      </c>
      <c r="AO408" s="18">
        <f t="shared" si="482"/>
        <v>5.3837186931472703E-4</v>
      </c>
      <c r="AP408" s="18">
        <f t="shared" si="483"/>
        <v>3.6922768359582819E-4</v>
      </c>
      <c r="AQ408" s="18">
        <f t="shared" si="484"/>
        <v>1.899185629447947E-4</v>
      </c>
      <c r="AR408" s="18">
        <f t="shared" si="485"/>
        <v>1.5978978565285695E-2</v>
      </c>
      <c r="AS408" s="18">
        <f t="shared" si="486"/>
        <v>1.4363542805453752E-2</v>
      </c>
      <c r="AT408" s="18">
        <f t="shared" si="487"/>
        <v>6.4557118304268005E-3</v>
      </c>
      <c r="AU408" s="18">
        <f t="shared" si="488"/>
        <v>1.9343517033364199E-3</v>
      </c>
      <c r="AV408" s="18">
        <f t="shared" si="489"/>
        <v>4.3469836601502251E-4</v>
      </c>
      <c r="AW408" s="18">
        <f t="shared" si="490"/>
        <v>4.0148911128282706E-6</v>
      </c>
      <c r="AX408" s="18">
        <f t="shared" si="491"/>
        <v>3.8107228245513032E-5</v>
      </c>
      <c r="AY408" s="18">
        <f t="shared" si="492"/>
        <v>7.8404413837174127E-5</v>
      </c>
      <c r="AZ408" s="18">
        <f t="shared" si="493"/>
        <v>8.065729773818797E-5</v>
      </c>
      <c r="BA408" s="18">
        <f t="shared" si="494"/>
        <v>5.531661088993591E-5</v>
      </c>
      <c r="BB408" s="18">
        <f t="shared" si="495"/>
        <v>2.8453043241180493E-5</v>
      </c>
      <c r="BC408" s="18">
        <f t="shared" si="496"/>
        <v>1.1708246859812996E-5</v>
      </c>
      <c r="BD408" s="18">
        <f t="shared" si="497"/>
        <v>5.4793736245892267E-3</v>
      </c>
      <c r="BE408" s="18">
        <f t="shared" si="498"/>
        <v>4.925422315469166E-3</v>
      </c>
      <c r="BF408" s="18">
        <f t="shared" si="499"/>
        <v>2.2137370663001948E-3</v>
      </c>
      <c r="BG408" s="18">
        <f t="shared" si="500"/>
        <v>6.6331121608531423E-4</v>
      </c>
      <c r="BH408" s="18">
        <f t="shared" si="501"/>
        <v>1.490630174928307E-4</v>
      </c>
      <c r="BI408" s="18">
        <f t="shared" si="502"/>
        <v>2.679862199852817E-5</v>
      </c>
      <c r="BJ408" s="19">
        <f t="shared" si="503"/>
        <v>0.1551087327920091</v>
      </c>
      <c r="BK408" s="19">
        <f t="shared" si="504"/>
        <v>0.20301786341191694</v>
      </c>
      <c r="BL408" s="19">
        <f t="shared" si="505"/>
        <v>0.56114507933767122</v>
      </c>
      <c r="BM408" s="19">
        <f t="shared" si="506"/>
        <v>0.56165575002772694</v>
      </c>
      <c r="BN408" s="19">
        <f t="shared" si="507"/>
        <v>0.43303558307589052</v>
      </c>
    </row>
    <row r="409" spans="1:66" x14ac:dyDescent="0.25">
      <c r="A409" t="s">
        <v>69</v>
      </c>
      <c r="B409" t="s">
        <v>260</v>
      </c>
      <c r="C409" t="s">
        <v>262</v>
      </c>
      <c r="D409" s="16">
        <v>44379</v>
      </c>
      <c r="E409" s="15">
        <f>VLOOKUP(A409,home!$A$2:$E$405,3,FALSE)</f>
        <v>1.3317073170731699</v>
      </c>
      <c r="F409" s="15">
        <f>VLOOKUP(B409,home!$B$2:$E$405,3,FALSE)</f>
        <v>1.58</v>
      </c>
      <c r="G409" s="15">
        <f>VLOOKUP(C409,away!$B$2:$E$405,4,FALSE)</f>
        <v>0.5</v>
      </c>
      <c r="H409" s="15">
        <f>VLOOKUP(A409,away!$A$2:$E$405,3,FALSE)</f>
        <v>1.3707317073170699</v>
      </c>
      <c r="I409" s="15">
        <f>VLOOKUP(C409,away!$B$2:$E$405,3,FALSE)</f>
        <v>1.25</v>
      </c>
      <c r="J409" s="15">
        <f>VLOOKUP(B409,home!$B$2:$E$405,4,FALSE)</f>
        <v>0.66</v>
      </c>
      <c r="K409" s="17">
        <f t="shared" si="452"/>
        <v>1.0520487804878043</v>
      </c>
      <c r="L409" s="17">
        <f t="shared" si="453"/>
        <v>1.1308536585365827</v>
      </c>
      <c r="M409" s="18">
        <f t="shared" si="454"/>
        <v>0.11271391016975595</v>
      </c>
      <c r="N409" s="18">
        <f t="shared" si="455"/>
        <v>0.11858053173810365</v>
      </c>
      <c r="O409" s="18">
        <f t="shared" si="456"/>
        <v>0.12746293768343225</v>
      </c>
      <c r="P409" s="18">
        <f t="shared" si="457"/>
        <v>0.13409722814724787</v>
      </c>
      <c r="Q409" s="18">
        <f t="shared" si="458"/>
        <v>6.2376251902333653E-2</v>
      </c>
      <c r="R409" s="18">
        <f t="shared" si="459"/>
        <v>7.207096470356493E-2</v>
      </c>
      <c r="S409" s="18">
        <f t="shared" si="460"/>
        <v>3.9884311017363915E-2</v>
      </c>
      <c r="T409" s="18">
        <f t="shared" si="461"/>
        <v>7.0538412669553491E-2</v>
      </c>
      <c r="U409" s="18">
        <f t="shared" si="462"/>
        <v>7.5822170524965066E-2</v>
      </c>
      <c r="V409" s="18">
        <f t="shared" si="463"/>
        <v>5.2723213093083462E-3</v>
      </c>
      <c r="W409" s="18">
        <f t="shared" si="464"/>
        <v>2.1874286581750068E-2</v>
      </c>
      <c r="X409" s="18">
        <f t="shared" si="465"/>
        <v>2.4736617008849743E-2</v>
      </c>
      <c r="Y409" s="18">
        <f t="shared" si="466"/>
        <v>1.3986746922138003E-2</v>
      </c>
      <c r="Z409" s="18">
        <f t="shared" si="467"/>
        <v>2.7167238036429096E-2</v>
      </c>
      <c r="AA409" s="18">
        <f t="shared" si="468"/>
        <v>2.8581259645447117E-2</v>
      </c>
      <c r="AB409" s="18">
        <f t="shared" si="469"/>
        <v>1.5034439677398965E-2</v>
      </c>
      <c r="AC409" s="18">
        <f t="shared" si="470"/>
        <v>3.920343950976835E-4</v>
      </c>
      <c r="AD409" s="18">
        <f t="shared" si="471"/>
        <v>5.7532041305927255E-3</v>
      </c>
      <c r="AE409" s="18">
        <f t="shared" si="472"/>
        <v>6.5060319393885624E-3</v>
      </c>
      <c r="AF409" s="18">
        <f t="shared" si="473"/>
        <v>3.6786850106067088E-3</v>
      </c>
      <c r="AG409" s="18">
        <f t="shared" si="474"/>
        <v>1.3866848009494274E-3</v>
      </c>
      <c r="AH409" s="18">
        <f t="shared" si="475"/>
        <v>7.6805426314575168E-3</v>
      </c>
      <c r="AI409" s="18">
        <f t="shared" si="476"/>
        <v>8.0803055089094713E-3</v>
      </c>
      <c r="AJ409" s="18">
        <f t="shared" si="477"/>
        <v>4.250437778308548E-3</v>
      </c>
      <c r="AK409" s="18">
        <f t="shared" si="478"/>
        <v>1.4905559604029334E-3</v>
      </c>
      <c r="AL409" s="18">
        <f t="shared" si="479"/>
        <v>1.8656339982103985E-5</v>
      </c>
      <c r="AM409" s="18">
        <f t="shared" si="480"/>
        <v>1.2105302778974952E-3</v>
      </c>
      <c r="AN409" s="18">
        <f t="shared" si="481"/>
        <v>1.3689325935296885E-3</v>
      </c>
      <c r="AO409" s="18">
        <f t="shared" si="482"/>
        <v>7.7403121584151079E-4</v>
      </c>
      <c r="AP409" s="18">
        <f t="shared" si="483"/>
        <v>2.9177201075196376E-4</v>
      </c>
      <c r="AQ409" s="18">
        <f t="shared" si="484"/>
        <v>8.2487861454358393E-5</v>
      </c>
      <c r="AR409" s="18">
        <f t="shared" si="485"/>
        <v>1.7371139468659845E-3</v>
      </c>
      <c r="AS409" s="18">
        <f t="shared" si="486"/>
        <v>1.8275286093687151E-3</v>
      </c>
      <c r="AT409" s="18">
        <f t="shared" si="487"/>
        <v>9.6132462239646472E-4</v>
      </c>
      <c r="AU409" s="18">
        <f t="shared" si="488"/>
        <v>3.3712013221503324E-4</v>
      </c>
      <c r="AV409" s="18">
        <f t="shared" si="489"/>
        <v>8.8666705993678267E-5</v>
      </c>
      <c r="AW409" s="18">
        <f t="shared" si="490"/>
        <v>6.1654706031229509E-7</v>
      </c>
      <c r="AX409" s="18">
        <f t="shared" si="491"/>
        <v>2.1225615043427034E-4</v>
      </c>
      <c r="AY409" s="18">
        <f t="shared" si="492"/>
        <v>2.4003064426548587E-4</v>
      </c>
      <c r="AZ409" s="18">
        <f t="shared" si="493"/>
        <v>1.3571976611425891E-4</v>
      </c>
      <c r="BA409" s="18">
        <f t="shared" si="494"/>
        <v>5.1159731348679651E-5</v>
      </c>
      <c r="BB409" s="18">
        <f t="shared" si="495"/>
        <v>1.4463542341350779E-5</v>
      </c>
      <c r="BC409" s="18">
        <f t="shared" si="496"/>
        <v>3.2712299544230588E-6</v>
      </c>
      <c r="BD409" s="18">
        <f t="shared" si="497"/>
        <v>3.2740361035138655E-4</v>
      </c>
      <c r="BE409" s="18">
        <f t="shared" si="498"/>
        <v>3.4444456899748044E-4</v>
      </c>
      <c r="BF409" s="18">
        <f t="shared" si="499"/>
        <v>1.8118624437972331E-4</v>
      </c>
      <c r="BG409" s="18">
        <f t="shared" si="500"/>
        <v>6.3538922480284394E-5</v>
      </c>
      <c r="BH409" s="18">
        <f t="shared" si="501"/>
        <v>1.6711511477223083E-5</v>
      </c>
      <c r="BI409" s="18">
        <f t="shared" si="502"/>
        <v>3.5162650539440986E-6</v>
      </c>
      <c r="BJ409" s="19">
        <f t="shared" si="503"/>
        <v>0.33380210772819957</v>
      </c>
      <c r="BK409" s="19">
        <f t="shared" si="504"/>
        <v>0.29261849202302126</v>
      </c>
      <c r="BL409" s="19">
        <f t="shared" si="505"/>
        <v>0.34636216925346669</v>
      </c>
      <c r="BM409" s="19">
        <f t="shared" si="506"/>
        <v>0.37240876859947319</v>
      </c>
      <c r="BN409" s="19">
        <f t="shared" si="507"/>
        <v>0.62730182434443826</v>
      </c>
    </row>
    <row r="410" spans="1:66" x14ac:dyDescent="0.25">
      <c r="A410" t="s">
        <v>69</v>
      </c>
      <c r="B410" t="s">
        <v>258</v>
      </c>
      <c r="C410" t="s">
        <v>77</v>
      </c>
      <c r="D410" s="16">
        <v>44379</v>
      </c>
      <c r="E410" s="15">
        <f>VLOOKUP(A410,home!$A$2:$E$405,3,FALSE)</f>
        <v>1.3317073170731699</v>
      </c>
      <c r="F410" s="15">
        <f>VLOOKUP(B410,home!$B$2:$E$405,3,FALSE)</f>
        <v>0.45</v>
      </c>
      <c r="G410" s="15">
        <f>VLOOKUP(C410,away!$B$2:$E$405,4,FALSE)</f>
        <v>0.9</v>
      </c>
      <c r="H410" s="15">
        <f>VLOOKUP(A410,away!$A$2:$E$405,3,FALSE)</f>
        <v>1.3707317073170699</v>
      </c>
      <c r="I410" s="15">
        <f>VLOOKUP(C410,away!$B$2:$E$405,3,FALSE)</f>
        <v>1.05</v>
      </c>
      <c r="J410" s="15">
        <f>VLOOKUP(B410,home!$B$2:$E$405,4,FALSE)</f>
        <v>1.0900000000000001</v>
      </c>
      <c r="K410" s="17">
        <f t="shared" si="452"/>
        <v>0.53934146341463385</v>
      </c>
      <c r="L410" s="17">
        <f t="shared" si="453"/>
        <v>1.5688024390243867</v>
      </c>
      <c r="M410" s="18">
        <f t="shared" si="454"/>
        <v>0.12146320489479216</v>
      </c>
      <c r="N410" s="18">
        <f t="shared" si="455"/>
        <v>6.551014267898872E-2</v>
      </c>
      <c r="O410" s="18">
        <f t="shared" si="456"/>
        <v>0.19055177209066876</v>
      </c>
      <c r="P410" s="18">
        <f t="shared" si="457"/>
        <v>0.10277247161563306</v>
      </c>
      <c r="Q410" s="18">
        <f t="shared" si="458"/>
        <v>1.7666168110493617E-2</v>
      </c>
      <c r="R410" s="18">
        <f t="shared" si="459"/>
        <v>0.14946904240813014</v>
      </c>
      <c r="S410" s="18">
        <f t="shared" si="460"/>
        <v>2.1739466143542722E-2</v>
      </c>
      <c r="T410" s="18">
        <f t="shared" si="461"/>
        <v>2.7714727619957229E-2</v>
      </c>
      <c r="U410" s="18">
        <f t="shared" si="462"/>
        <v>8.0614852067584869E-2</v>
      </c>
      <c r="V410" s="18">
        <f t="shared" si="463"/>
        <v>2.043800168044009E-3</v>
      </c>
      <c r="W410" s="18">
        <f t="shared" si="464"/>
        <v>3.1760323205475218E-3</v>
      </c>
      <c r="X410" s="18">
        <f t="shared" si="465"/>
        <v>4.9825672508952345E-3</v>
      </c>
      <c r="Y410" s="18">
        <f t="shared" si="466"/>
        <v>3.9083318279037396E-3</v>
      </c>
      <c r="Z410" s="18">
        <f t="shared" si="467"/>
        <v>7.8162466096171349E-2</v>
      </c>
      <c r="AA410" s="18">
        <f t="shared" si="468"/>
        <v>4.2156258848405757E-2</v>
      </c>
      <c r="AB410" s="18">
        <f t="shared" si="469"/>
        <v>1.1368309169692633E-2</v>
      </c>
      <c r="AC410" s="18">
        <f t="shared" si="470"/>
        <v>1.0808128835202865E-4</v>
      </c>
      <c r="AD410" s="18">
        <f t="shared" si="471"/>
        <v>4.2824147990406895E-4</v>
      </c>
      <c r="AE410" s="18">
        <f t="shared" si="472"/>
        <v>6.7182627816491627E-4</v>
      </c>
      <c r="AF410" s="18">
        <f t="shared" si="473"/>
        <v>5.2698135189289843E-4</v>
      </c>
      <c r="AG410" s="18">
        <f t="shared" si="474"/>
        <v>2.7557654338998257E-4</v>
      </c>
      <c r="AH410" s="18">
        <f t="shared" si="475"/>
        <v>3.0655366862958652E-2</v>
      </c>
      <c r="AI410" s="18">
        <f t="shared" si="476"/>
        <v>1.6533710425380592E-2</v>
      </c>
      <c r="AJ410" s="18">
        <f t="shared" si="477"/>
        <v>4.4586577882492788E-3</v>
      </c>
      <c r="AK410" s="18">
        <f t="shared" si="478"/>
        <v>8.0157967212647358E-4</v>
      </c>
      <c r="AL410" s="18">
        <f t="shared" si="479"/>
        <v>3.657990466812116E-6</v>
      </c>
      <c r="AM410" s="18">
        <f t="shared" si="480"/>
        <v>4.6193677293261836E-5</v>
      </c>
      <c r="AN410" s="18">
        <f t="shared" si="481"/>
        <v>7.24687536051746E-5</v>
      </c>
      <c r="AO410" s="18">
        <f t="shared" si="482"/>
        <v>5.6844578704427626E-5</v>
      </c>
      <c r="AP410" s="18">
        <f t="shared" si="483"/>
        <v>2.9725971238939921E-5</v>
      </c>
      <c r="AQ410" s="18">
        <f t="shared" si="484"/>
        <v>1.1658544045504437E-5</v>
      </c>
      <c r="AR410" s="18">
        <f t="shared" si="485"/>
        <v>9.6184428607593696E-3</v>
      </c>
      <c r="AS410" s="18">
        <f t="shared" si="486"/>
        <v>5.1876250482919949E-3</v>
      </c>
      <c r="AT410" s="18">
        <f t="shared" si="487"/>
        <v>1.3989506425961076E-3</v>
      </c>
      <c r="AU410" s="18">
        <f t="shared" si="488"/>
        <v>2.5150402894087573E-4</v>
      </c>
      <c r="AV410" s="18">
        <f t="shared" si="489"/>
        <v>3.3911637755912081E-5</v>
      </c>
      <c r="AW410" s="18">
        <f t="shared" si="490"/>
        <v>8.5974989926266501E-8</v>
      </c>
      <c r="AX410" s="18">
        <f t="shared" si="491"/>
        <v>4.1523609186418605E-6</v>
      </c>
      <c r="AY410" s="18">
        <f t="shared" si="492"/>
        <v>6.5142339368748932E-6</v>
      </c>
      <c r="AZ410" s="18">
        <f t="shared" si="493"/>
        <v>5.1097730442723836E-6</v>
      </c>
      <c r="BA410" s="18">
        <f t="shared" si="494"/>
        <v>2.6720748049051935E-6</v>
      </c>
      <c r="BB410" s="18">
        <f t="shared" si="495"/>
        <v>1.0479893677977206E-6</v>
      </c>
      <c r="BC410" s="18">
        <f t="shared" si="496"/>
        <v>3.2881765525453744E-7</v>
      </c>
      <c r="BD410" s="18">
        <f t="shared" si="497"/>
        <v>2.5149061032626696E-3</v>
      </c>
      <c r="BE410" s="18">
        <f t="shared" si="498"/>
        <v>1.3563931380840824E-3</v>
      </c>
      <c r="BF410" s="18">
        <f t="shared" si="499"/>
        <v>3.6577953002991828E-4</v>
      </c>
      <c r="BG410" s="18">
        <f t="shared" si="500"/>
        <v>6.5760022337817706E-5</v>
      </c>
      <c r="BH410" s="18">
        <f t="shared" si="501"/>
        <v>8.8667766704644034E-6</v>
      </c>
      <c r="BI410" s="18">
        <f t="shared" si="502"/>
        <v>9.5644406104380168E-7</v>
      </c>
      <c r="BJ410" s="19">
        <f t="shared" si="503"/>
        <v>0.12509731223675294</v>
      </c>
      <c r="BK410" s="19">
        <f t="shared" si="504"/>
        <v>0.24813719633476766</v>
      </c>
      <c r="BL410" s="19">
        <f t="shared" si="505"/>
        <v>0.54741264556598734</v>
      </c>
      <c r="BM410" s="19">
        <f t="shared" si="506"/>
        <v>0.35137039017602595</v>
      </c>
      <c r="BN410" s="19">
        <f t="shared" si="507"/>
        <v>0.64743280179870644</v>
      </c>
    </row>
    <row r="411" spans="1:66" x14ac:dyDescent="0.25">
      <c r="A411" t="s">
        <v>21</v>
      </c>
      <c r="B411" t="s">
        <v>264</v>
      </c>
      <c r="C411" t="s">
        <v>269</v>
      </c>
      <c r="D411" s="16">
        <v>44379</v>
      </c>
      <c r="E411" s="15">
        <f>VLOOKUP(A411,home!$A$2:$E$405,3,FALSE)</f>
        <v>1.4147465437788</v>
      </c>
      <c r="F411" s="15">
        <f>VLOOKUP(B411,home!$B$2:$E$405,3,FALSE)</f>
        <v>1.41</v>
      </c>
      <c r="G411" s="15">
        <f>VLOOKUP(C411,away!$B$2:$E$405,4,FALSE)</f>
        <v>0.96</v>
      </c>
      <c r="H411" s="15">
        <f>VLOOKUP(A411,away!$A$2:$E$405,3,FALSE)</f>
        <v>1.34101382488479</v>
      </c>
      <c r="I411" s="15">
        <f>VLOOKUP(C411,away!$B$2:$E$405,3,FALSE)</f>
        <v>0.9</v>
      </c>
      <c r="J411" s="15">
        <f>VLOOKUP(B411,home!$B$2:$E$405,4,FALSE)</f>
        <v>1.36</v>
      </c>
      <c r="K411" s="17">
        <f t="shared" si="452"/>
        <v>1.9150009216589836</v>
      </c>
      <c r="L411" s="17">
        <f t="shared" si="453"/>
        <v>1.6414009216589833</v>
      </c>
      <c r="M411" s="18">
        <f t="shared" si="454"/>
        <v>2.8541336377272554E-2</v>
      </c>
      <c r="N411" s="18">
        <f t="shared" si="455"/>
        <v>5.4656685467856021E-2</v>
      </c>
      <c r="O411" s="18">
        <f t="shared" si="456"/>
        <v>4.6847775835034237E-2</v>
      </c>
      <c r="P411" s="18">
        <f t="shared" si="457"/>
        <v>8.9713533901764023E-2</v>
      </c>
      <c r="Q411" s="18">
        <f t="shared" si="458"/>
        <v>5.2333801522884735E-2</v>
      </c>
      <c r="R411" s="18">
        <f t="shared" si="459"/>
        <v>3.8447991216649331E-2</v>
      </c>
      <c r="S411" s="18">
        <f t="shared" si="460"/>
        <v>7.0498785154573182E-2</v>
      </c>
      <c r="T411" s="18">
        <f t="shared" si="461"/>
        <v>8.5900750053581304E-2</v>
      </c>
      <c r="U411" s="18">
        <f t="shared" si="462"/>
        <v>7.3627938615819982E-2</v>
      </c>
      <c r="V411" s="18">
        <f t="shared" si="463"/>
        <v>2.4621969219953823E-2</v>
      </c>
      <c r="W411" s="18">
        <f t="shared" si="464"/>
        <v>3.3406426050080866E-2</v>
      </c>
      <c r="X411" s="18">
        <f t="shared" si="465"/>
        <v>5.4833338507935397E-2</v>
      </c>
      <c r="Y411" s="18">
        <f t="shared" si="466"/>
        <v>4.5001746182282101E-2</v>
      </c>
      <c r="Z411" s="18">
        <f t="shared" si="467"/>
        <v>2.1036189406314902E-2</v>
      </c>
      <c r="AA411" s="18">
        <f t="shared" si="468"/>
        <v>4.0284322101285984E-2</v>
      </c>
      <c r="AB411" s="18">
        <f t="shared" si="469"/>
        <v>3.8572256976185014E-2</v>
      </c>
      <c r="AC411" s="18">
        <f t="shared" si="470"/>
        <v>4.8371155460801294E-3</v>
      </c>
      <c r="AD411" s="18">
        <f t="shared" si="471"/>
        <v>1.5993334168809385E-2</v>
      </c>
      <c r="AE411" s="18">
        <f t="shared" si="472"/>
        <v>2.6251473445083828E-2</v>
      </c>
      <c r="AF411" s="18">
        <f t="shared" si="473"/>
        <v>2.1544596353833469E-2</v>
      </c>
      <c r="AG411" s="18">
        <f t="shared" si="474"/>
        <v>1.1787773437317673E-2</v>
      </c>
      <c r="AH411" s="18">
        <f t="shared" si="475"/>
        <v>8.6322051699295587E-3</v>
      </c>
      <c r="AI411" s="18">
        <f t="shared" si="476"/>
        <v>1.6530680856364548E-2</v>
      </c>
      <c r="AJ411" s="18">
        <f t="shared" si="477"/>
        <v>1.5828134537794313E-2</v>
      </c>
      <c r="AK411" s="18">
        <f t="shared" si="478"/>
        <v>1.0103630742672835E-2</v>
      </c>
      <c r="AL411" s="18">
        <f t="shared" si="479"/>
        <v>6.0817716983366948E-4</v>
      </c>
      <c r="AM411" s="18">
        <f t="shared" si="480"/>
        <v>6.1254499347340157E-3</v>
      </c>
      <c r="AN411" s="18">
        <f t="shared" si="481"/>
        <v>1.0054319168448372E-2</v>
      </c>
      <c r="AO411" s="18">
        <f t="shared" si="482"/>
        <v>8.251584374872372E-3</v>
      </c>
      <c r="AP411" s="18">
        <f t="shared" si="483"/>
        <v>4.5147193993541257E-3</v>
      </c>
      <c r="AQ411" s="18">
        <f t="shared" si="484"/>
        <v>1.8526161457828891E-3</v>
      </c>
      <c r="AR411" s="18">
        <f t="shared" si="485"/>
        <v>2.8337819043743637E-3</v>
      </c>
      <c r="AS411" s="18">
        <f t="shared" si="486"/>
        <v>5.4266949586574556E-3</v>
      </c>
      <c r="AT411" s="18">
        <f t="shared" si="487"/>
        <v>5.1960629236955944E-3</v>
      </c>
      <c r="AU411" s="18">
        <f t="shared" si="488"/>
        <v>3.3168217626250458E-3</v>
      </c>
      <c r="AV411" s="18">
        <f t="shared" si="489"/>
        <v>1.5879291831013844E-3</v>
      </c>
      <c r="AW411" s="18">
        <f t="shared" si="490"/>
        <v>5.3102048223563835E-5</v>
      </c>
      <c r="AX411" s="18">
        <f t="shared" si="491"/>
        <v>1.9550403784319337E-3</v>
      </c>
      <c r="AY411" s="18">
        <f t="shared" si="492"/>
        <v>3.2090050790387031E-3</v>
      </c>
      <c r="AZ411" s="18">
        <f t="shared" si="493"/>
        <v>2.6336319471712438E-3</v>
      </c>
      <c r="BA411" s="18">
        <f t="shared" si="494"/>
        <v>1.440948635132474E-3</v>
      </c>
      <c r="BB411" s="18">
        <f t="shared" si="495"/>
        <v>5.9129360444242439E-4</v>
      </c>
      <c r="BC411" s="18">
        <f t="shared" si="496"/>
        <v>1.9410997346057157E-4</v>
      </c>
      <c r="BD411" s="18">
        <f t="shared" si="497"/>
        <v>7.752287049367717E-4</v>
      </c>
      <c r="BE411" s="18">
        <f t="shared" si="498"/>
        <v>1.4845636844504179E-3</v>
      </c>
      <c r="BF411" s="18">
        <f t="shared" si="499"/>
        <v>1.4214704119920036E-3</v>
      </c>
      <c r="BG411" s="18">
        <f t="shared" si="500"/>
        <v>9.0737238302522085E-4</v>
      </c>
      <c r="BH411" s="18">
        <f t="shared" si="501"/>
        <v>4.3440473744530154E-4</v>
      </c>
      <c r="BI411" s="18">
        <f t="shared" si="502"/>
        <v>1.6637709451615621E-4</v>
      </c>
      <c r="BJ411" s="19">
        <f t="shared" si="503"/>
        <v>0.44253264383053398</v>
      </c>
      <c r="BK411" s="19">
        <f t="shared" si="504"/>
        <v>0.2220299224485161</v>
      </c>
      <c r="BL411" s="19">
        <f t="shared" si="505"/>
        <v>0.31242564380055565</v>
      </c>
      <c r="BM411" s="19">
        <f t="shared" si="506"/>
        <v>0.68432737213364403</v>
      </c>
      <c r="BN411" s="19">
        <f t="shared" si="507"/>
        <v>0.31054112432146092</v>
      </c>
    </row>
    <row r="412" spans="1:66" x14ac:dyDescent="0.25">
      <c r="A412" t="s">
        <v>21</v>
      </c>
      <c r="B412" t="s">
        <v>22</v>
      </c>
      <c r="C412" t="s">
        <v>372</v>
      </c>
      <c r="D412" s="16">
        <v>44379</v>
      </c>
      <c r="E412" s="15">
        <f>VLOOKUP(A412,home!$A$2:$E$405,3,FALSE)</f>
        <v>1.4147465437788</v>
      </c>
      <c r="F412" s="15">
        <f>VLOOKUP(B412,home!$B$2:$E$405,3,FALSE)</f>
        <v>1.18</v>
      </c>
      <c r="G412" s="15">
        <f>VLOOKUP(C412,away!$B$2:$E$405,4,FALSE)</f>
        <v>1.29</v>
      </c>
      <c r="H412" s="15">
        <f>VLOOKUP(A412,away!$A$2:$E$405,3,FALSE)</f>
        <v>1.34101382488479</v>
      </c>
      <c r="I412" s="15">
        <f>VLOOKUP(C412,away!$B$2:$E$405,3,FALSE)</f>
        <v>0.71</v>
      </c>
      <c r="J412" s="15">
        <f>VLOOKUP(B412,home!$B$2:$E$405,4,FALSE)</f>
        <v>1.55</v>
      </c>
      <c r="K412" s="17">
        <f t="shared" si="452"/>
        <v>2.1535271889400893</v>
      </c>
      <c r="L412" s="17">
        <f t="shared" si="453"/>
        <v>1.4757857142857114</v>
      </c>
      <c r="M412" s="18">
        <f t="shared" si="454"/>
        <v>2.6534409854270944E-2</v>
      </c>
      <c r="N412" s="18">
        <f t="shared" si="455"/>
        <v>5.7142573063652315E-2</v>
      </c>
      <c r="O412" s="18">
        <f t="shared" si="456"/>
        <v>3.915910299993506E-2</v>
      </c>
      <c r="P412" s="18">
        <f t="shared" si="457"/>
        <v>8.4330193004865578E-2</v>
      </c>
      <c r="Q412" s="18">
        <f t="shared" si="458"/>
        <v>6.1529042369285428E-2</v>
      </c>
      <c r="R412" s="18">
        <f t="shared" si="459"/>
        <v>2.8895222395773461E-2</v>
      </c>
      <c r="S412" s="18">
        <f t="shared" si="460"/>
        <v>6.7003388159895427E-2</v>
      </c>
      <c r="T412" s="18">
        <f t="shared" si="461"/>
        <v>9.0803681742271686E-2</v>
      </c>
      <c r="U412" s="18">
        <f t="shared" si="462"/>
        <v>6.2226647059768742E-2</v>
      </c>
      <c r="V412" s="18">
        <f t="shared" si="463"/>
        <v>2.3660717814827328E-2</v>
      </c>
      <c r="W412" s="18">
        <f t="shared" si="464"/>
        <v>4.4168155217234294E-2</v>
      </c>
      <c r="X412" s="18">
        <f t="shared" si="465"/>
        <v>6.5182732495948276E-2</v>
      </c>
      <c r="Y412" s="18">
        <f t="shared" si="466"/>
        <v>4.8097872717813753E-2</v>
      </c>
      <c r="Z412" s="18">
        <f t="shared" si="467"/>
        <v>1.421438547426367E-2</v>
      </c>
      <c r="AA412" s="18">
        <f t="shared" si="468"/>
        <v>3.0611065592901884E-2</v>
      </c>
      <c r="AB412" s="18">
        <f t="shared" si="469"/>
        <v>3.2960881018371344E-2</v>
      </c>
      <c r="AC412" s="18">
        <f t="shared" si="470"/>
        <v>4.6998239995643043E-3</v>
      </c>
      <c r="AD412" s="18">
        <f t="shared" si="471"/>
        <v>2.3779330786410029E-2</v>
      </c>
      <c r="AE412" s="18">
        <f t="shared" si="472"/>
        <v>3.5093196669858329E-2</v>
      </c>
      <c r="AF412" s="18">
        <f t="shared" si="473"/>
        <v>2.589501915699792E-2</v>
      </c>
      <c r="AG412" s="18">
        <f t="shared" si="474"/>
        <v>1.2738499781017447E-2</v>
      </c>
      <c r="AH412" s="18">
        <f t="shared" si="475"/>
        <v>5.2443467550671637E-3</v>
      </c>
      <c r="AI412" s="18">
        <f t="shared" si="476"/>
        <v>1.1293843325266869E-2</v>
      </c>
      <c r="AJ412" s="18">
        <f t="shared" si="477"/>
        <v>1.2160799334295877E-2</v>
      </c>
      <c r="AK412" s="18">
        <f t="shared" si="478"/>
        <v>8.7295373352169019E-3</v>
      </c>
      <c r="AL412" s="18">
        <f t="shared" si="479"/>
        <v>5.9746882202976542E-4</v>
      </c>
      <c r="AM412" s="18">
        <f t="shared" si="480"/>
        <v>1.0241887076666822E-2</v>
      </c>
      <c r="AN412" s="18">
        <f t="shared" si="481"/>
        <v>1.5114830635072341E-2</v>
      </c>
      <c r="AO412" s="18">
        <f t="shared" si="482"/>
        <v>1.1153125562543897E-2</v>
      </c>
      <c r="AP412" s="18">
        <f t="shared" si="483"/>
        <v>5.4865411249456885E-3</v>
      </c>
      <c r="AQ412" s="18">
        <f t="shared" si="484"/>
        <v>2.0242397532589762E-3</v>
      </c>
      <c r="AR412" s="18">
        <f t="shared" si="485"/>
        <v>1.5479064043777476E-3</v>
      </c>
      <c r="AS412" s="18">
        <f t="shared" si="486"/>
        <v>3.3334585277619722E-3</v>
      </c>
      <c r="AT412" s="18">
        <f t="shared" si="487"/>
        <v>3.589346786369805E-3</v>
      </c>
      <c r="AU412" s="18">
        <f t="shared" si="488"/>
        <v>2.5765852983273695E-3</v>
      </c>
      <c r="AV412" s="18">
        <f t="shared" si="489"/>
        <v>1.3871866236428254E-3</v>
      </c>
      <c r="AW412" s="18">
        <f t="shared" si="490"/>
        <v>5.2745620741851344E-5</v>
      </c>
      <c r="AX412" s="18">
        <f t="shared" si="491"/>
        <v>3.6760303809426926E-3</v>
      </c>
      <c r="AY412" s="18">
        <f t="shared" si="492"/>
        <v>5.4250331214754869E-3</v>
      </c>
      <c r="AZ412" s="18">
        <f t="shared" si="493"/>
        <v>4.0030931901001727E-3</v>
      </c>
      <c r="BA412" s="18">
        <f t="shared" si="494"/>
        <v>1.9692359143014164E-3</v>
      </c>
      <c r="BB412" s="18">
        <f t="shared" si="495"/>
        <v>7.2654255759609814E-4</v>
      </c>
      <c r="BC412" s="18">
        <f t="shared" si="496"/>
        <v>2.1444422546418481E-4</v>
      </c>
      <c r="BD412" s="18">
        <f t="shared" si="497"/>
        <v>3.8072969310534022E-4</v>
      </c>
      <c r="BE412" s="18">
        <f t="shared" si="498"/>
        <v>8.1991174573916626E-4</v>
      </c>
      <c r="BF412" s="18">
        <f t="shared" si="499"/>
        <v>8.8285111849031417E-4</v>
      </c>
      <c r="BG412" s="18">
        <f t="shared" si="500"/>
        <v>6.337479624850199E-4</v>
      </c>
      <c r="BH412" s="18">
        <f t="shared" si="501"/>
        <v>3.4119836703671853E-4</v>
      </c>
      <c r="BI412" s="18">
        <f t="shared" si="502"/>
        <v>1.4695599204710664E-4</v>
      </c>
      <c r="BJ412" s="19">
        <f t="shared" si="503"/>
        <v>0.52446510754285725</v>
      </c>
      <c r="BK412" s="19">
        <f t="shared" si="504"/>
        <v>0.21225103477692883</v>
      </c>
      <c r="BL412" s="19">
        <f t="shared" si="505"/>
        <v>0.24692132433598071</v>
      </c>
      <c r="BM412" s="19">
        <f t="shared" si="506"/>
        <v>0.69488902094151384</v>
      </c>
      <c r="BN412" s="19">
        <f t="shared" si="507"/>
        <v>0.29759054368778282</v>
      </c>
    </row>
    <row r="413" spans="1:66" x14ac:dyDescent="0.25">
      <c r="A413" t="s">
        <v>21</v>
      </c>
      <c r="B413" t="s">
        <v>268</v>
      </c>
      <c r="C413" t="s">
        <v>152</v>
      </c>
      <c r="D413" s="16">
        <v>44379</v>
      </c>
      <c r="E413" s="15">
        <f>VLOOKUP(A413,home!$A$2:$E$405,3,FALSE)</f>
        <v>1.4147465437788</v>
      </c>
      <c r="F413" s="15">
        <f>VLOOKUP(B413,home!$B$2:$E$405,3,FALSE)</f>
        <v>0.64</v>
      </c>
      <c r="G413" s="15">
        <f>VLOOKUP(C413,away!$B$2:$E$405,4,FALSE)</f>
        <v>1.29</v>
      </c>
      <c r="H413" s="15">
        <f>VLOOKUP(A413,away!$A$2:$E$405,3,FALSE)</f>
        <v>1.34101382488479</v>
      </c>
      <c r="I413" s="15">
        <f>VLOOKUP(C413,away!$B$2:$E$405,3,FALSE)</f>
        <v>1.0900000000000001</v>
      </c>
      <c r="J413" s="15">
        <f>VLOOKUP(B413,home!$B$2:$E$405,4,FALSE)</f>
        <v>1.49</v>
      </c>
      <c r="K413" s="17">
        <f t="shared" si="452"/>
        <v>1.1680147465437773</v>
      </c>
      <c r="L413" s="17">
        <f t="shared" si="453"/>
        <v>2.1779405529953877</v>
      </c>
      <c r="M413" s="18">
        <f t="shared" si="454"/>
        <v>3.522654717438807E-2</v>
      </c>
      <c r="N413" s="18">
        <f t="shared" si="455"/>
        <v>4.1145126569505301E-2</v>
      </c>
      <c r="O413" s="18">
        <f t="shared" si="456"/>
        <v>7.6721325633104881E-2</v>
      </c>
      <c r="P413" s="18">
        <f t="shared" si="457"/>
        <v>8.9611639713853594E-2</v>
      </c>
      <c r="Q413" s="18">
        <f t="shared" si="458"/>
        <v>2.4029057290796185E-2</v>
      </c>
      <c r="R413" s="18">
        <f t="shared" si="459"/>
        <v>8.3547243187951828E-2</v>
      </c>
      <c r="S413" s="18">
        <f t="shared" si="460"/>
        <v>5.6990016169140754E-2</v>
      </c>
      <c r="T413" s="18">
        <f t="shared" si="461"/>
        <v>5.2333858323874501E-2</v>
      </c>
      <c r="U413" s="18">
        <f t="shared" si="462"/>
        <v>9.7584412076606883E-2</v>
      </c>
      <c r="V413" s="18">
        <f t="shared" si="463"/>
        <v>1.6108333710664991E-2</v>
      </c>
      <c r="W413" s="18">
        <f t="shared" si="464"/>
        <v>9.355431087065073E-3</v>
      </c>
      <c r="X413" s="18">
        <f t="shared" si="465"/>
        <v>2.0375572755272745E-2</v>
      </c>
      <c r="Y413" s="18">
        <f t="shared" si="466"/>
        <v>2.2188393097108242E-2</v>
      </c>
      <c r="Z413" s="18">
        <f t="shared" si="467"/>
        <v>6.0653643010002652E-2</v>
      </c>
      <c r="AA413" s="18">
        <f t="shared" si="468"/>
        <v>7.0844349467285003E-2</v>
      </c>
      <c r="AB413" s="18">
        <f t="shared" si="469"/>
        <v>4.1373622443544839E-2</v>
      </c>
      <c r="AC413" s="18">
        <f t="shared" si="470"/>
        <v>2.5610908403196869E-3</v>
      </c>
      <c r="AD413" s="18">
        <f t="shared" si="471"/>
        <v>2.7318203674915218E-3</v>
      </c>
      <c r="AE413" s="18">
        <f t="shared" si="472"/>
        <v>5.9497423618585493E-3</v>
      </c>
      <c r="AF413" s="18">
        <f t="shared" si="473"/>
        <v>6.4790925848831468E-3</v>
      </c>
      <c r="AG413" s="18">
        <f t="shared" si="474"/>
        <v>4.7036928290762397E-3</v>
      </c>
      <c r="AH413" s="18">
        <f t="shared" si="475"/>
        <v>3.3025007199597514E-2</v>
      </c>
      <c r="AI413" s="18">
        <f t="shared" si="476"/>
        <v>3.8573695413844311E-2</v>
      </c>
      <c r="AJ413" s="18">
        <f t="shared" si="477"/>
        <v>2.2527322536029116E-2</v>
      </c>
      <c r="AK413" s="18">
        <f t="shared" si="478"/>
        <v>8.7707483074099916E-3</v>
      </c>
      <c r="AL413" s="18">
        <f t="shared" si="479"/>
        <v>2.6060294643244703E-4</v>
      </c>
      <c r="AM413" s="18">
        <f t="shared" si="480"/>
        <v>6.3816129482774722E-4</v>
      </c>
      <c r="AN413" s="18">
        <f t="shared" si="481"/>
        <v>1.3898773633573966E-3</v>
      </c>
      <c r="AO413" s="18">
        <f t="shared" si="482"/>
        <v>1.5135351366731898E-3</v>
      </c>
      <c r="AP413" s="18">
        <f t="shared" si="483"/>
        <v>1.0987965175146524E-3</v>
      </c>
      <c r="AQ413" s="18">
        <f t="shared" si="484"/>
        <v>5.9827837374631736E-4</v>
      </c>
      <c r="AR413" s="18">
        <f t="shared" si="485"/>
        <v>1.4385300488593612E-2</v>
      </c>
      <c r="AS413" s="18">
        <f t="shared" si="486"/>
        <v>1.6802243104140743E-2</v>
      </c>
      <c r="AT413" s="18">
        <f t="shared" si="487"/>
        <v>9.8126338603249409E-3</v>
      </c>
      <c r="AU413" s="18">
        <f t="shared" si="488"/>
        <v>3.8204336837647751E-3</v>
      </c>
      <c r="AV413" s="18">
        <f t="shared" si="489"/>
        <v>1.1155807202074561E-3</v>
      </c>
      <c r="AW413" s="18">
        <f t="shared" si="490"/>
        <v>1.8414976469990461E-5</v>
      </c>
      <c r="AX413" s="18">
        <f t="shared" si="491"/>
        <v>1.242303005053801E-4</v>
      </c>
      <c r="AY413" s="18">
        <f t="shared" si="492"/>
        <v>2.7056620938147074E-4</v>
      </c>
      <c r="AZ413" s="18">
        <f t="shared" si="493"/>
        <v>2.9463855984107314E-4</v>
      </c>
      <c r="BA413" s="18">
        <f t="shared" si="494"/>
        <v>2.1390175598467719E-4</v>
      </c>
      <c r="BB413" s="18">
        <f t="shared" si="495"/>
        <v>1.1646632717898812E-4</v>
      </c>
      <c r="BC413" s="18">
        <f t="shared" si="496"/>
        <v>5.0731347404309414E-5</v>
      </c>
      <c r="BD413" s="18">
        <f t="shared" si="497"/>
        <v>5.2217215501887317E-3</v>
      </c>
      <c r="BE413" s="18">
        <f t="shared" si="498"/>
        <v>6.0990477729658708E-3</v>
      </c>
      <c r="BF413" s="18">
        <f t="shared" si="499"/>
        <v>3.5618888693495611E-3</v>
      </c>
      <c r="BG413" s="18">
        <f t="shared" si="500"/>
        <v>1.3867795749834765E-3</v>
      </c>
      <c r="BH413" s="18">
        <f t="shared" si="501"/>
        <v>4.0494474844660327E-4</v>
      </c>
      <c r="BI413" s="18">
        <f t="shared" si="502"/>
        <v>9.4596287544218511E-5</v>
      </c>
      <c r="BJ413" s="19">
        <f t="shared" si="503"/>
        <v>0.19560097045334668</v>
      </c>
      <c r="BK413" s="19">
        <f t="shared" si="504"/>
        <v>0.20102879676418106</v>
      </c>
      <c r="BL413" s="19">
        <f t="shared" si="505"/>
        <v>0.53567289692588438</v>
      </c>
      <c r="BM413" s="19">
        <f t="shared" si="506"/>
        <v>0.64242321635090349</v>
      </c>
      <c r="BN413" s="19">
        <f t="shared" si="507"/>
        <v>0.35028093956959983</v>
      </c>
    </row>
    <row r="414" spans="1:66" x14ac:dyDescent="0.25">
      <c r="A414" t="s">
        <v>21</v>
      </c>
      <c r="B414" t="s">
        <v>151</v>
      </c>
      <c r="C414" t="s">
        <v>23</v>
      </c>
      <c r="D414" s="16">
        <v>44379</v>
      </c>
      <c r="E414" s="15">
        <f>VLOOKUP(A414,home!$A$2:$E$405,3,FALSE)</f>
        <v>1.4147465437788</v>
      </c>
      <c r="F414" s="15">
        <f>VLOOKUP(B414,home!$B$2:$E$405,3,FALSE)</f>
        <v>0.64</v>
      </c>
      <c r="G414" s="15">
        <f>VLOOKUP(C414,away!$B$2:$E$405,4,FALSE)</f>
        <v>1.0900000000000001</v>
      </c>
      <c r="H414" s="15">
        <f>VLOOKUP(A414,away!$A$2:$E$405,3,FALSE)</f>
        <v>1.34101382488479</v>
      </c>
      <c r="I414" s="15">
        <f>VLOOKUP(C414,away!$B$2:$E$405,3,FALSE)</f>
        <v>1.1599999999999999</v>
      </c>
      <c r="J414" s="15">
        <f>VLOOKUP(B414,home!$B$2:$E$405,4,FALSE)</f>
        <v>1.72</v>
      </c>
      <c r="K414" s="17">
        <f t="shared" si="452"/>
        <v>0.9869271889400909</v>
      </c>
      <c r="L414" s="17">
        <f t="shared" si="453"/>
        <v>2.6755907834101329</v>
      </c>
      <c r="M414" s="18">
        <f t="shared" si="454"/>
        <v>2.5667800476831336E-2</v>
      </c>
      <c r="N414" s="18">
        <f t="shared" si="455"/>
        <v>2.5332250170874274E-2</v>
      </c>
      <c r="O414" s="18">
        <f t="shared" si="456"/>
        <v>6.8676530386220139E-2</v>
      </c>
      <c r="P414" s="18">
        <f t="shared" si="457"/>
        <v>6.7778735080230967E-2</v>
      </c>
      <c r="Q414" s="18">
        <f t="shared" si="458"/>
        <v>1.2500543225334042E-2</v>
      </c>
      <c r="R414" s="18">
        <f t="shared" si="459"/>
        <v>9.1875145868978284E-2</v>
      </c>
      <c r="S414" s="18">
        <f t="shared" si="460"/>
        <v>4.4744357168651848E-2</v>
      </c>
      <c r="T414" s="18">
        <f t="shared" si="461"/>
        <v>3.3446338241323745E-2</v>
      </c>
      <c r="U414" s="18">
        <f t="shared" si="462"/>
        <v>9.0674079445931532E-2</v>
      </c>
      <c r="V414" s="18">
        <f t="shared" si="463"/>
        <v>1.3128060468890342E-2</v>
      </c>
      <c r="W414" s="18">
        <f t="shared" si="464"/>
        <v>4.1123753285343418E-3</v>
      </c>
      <c r="X414" s="18">
        <f t="shared" si="465"/>
        <v>1.1003033526949701E-2</v>
      </c>
      <c r="Y414" s="18">
        <f t="shared" si="466"/>
        <v>1.4719807547129657E-2</v>
      </c>
      <c r="Z414" s="18">
        <f t="shared" si="467"/>
        <v>8.1940097837166617E-2</v>
      </c>
      <c r="AA414" s="18">
        <f t="shared" si="468"/>
        <v>8.0868910419910858E-2</v>
      </c>
      <c r="AB414" s="18">
        <f t="shared" si="469"/>
        <v>3.9905863216685329E-2</v>
      </c>
      <c r="AC414" s="18">
        <f t="shared" si="470"/>
        <v>2.1666331846425138E-3</v>
      </c>
      <c r="AD414" s="18">
        <f t="shared" si="471"/>
        <v>1.014653755714245E-3</v>
      </c>
      <c r="AE414" s="18">
        <f t="shared" si="472"/>
        <v>2.71479823714151E-3</v>
      </c>
      <c r="AF414" s="18">
        <f t="shared" si="473"/>
        <v>3.6318445710569512E-3</v>
      </c>
      <c r="AG414" s="18">
        <f t="shared" si="474"/>
        <v>3.2391099536993686E-3</v>
      </c>
      <c r="AH414" s="18">
        <f t="shared" si="475"/>
        <v>5.4809542641211899E-2</v>
      </c>
      <c r="AI414" s="18">
        <f t="shared" si="476"/>
        <v>5.4093027845983299E-2</v>
      </c>
      <c r="AJ414" s="18">
        <f t="shared" si="477"/>
        <v>2.669293995664718E-2</v>
      </c>
      <c r="AK414" s="18">
        <f t="shared" si="478"/>
        <v>8.7813293986534792E-3</v>
      </c>
      <c r="AL414" s="18">
        <f t="shared" si="479"/>
        <v>2.2884961533104571E-4</v>
      </c>
      <c r="AM414" s="18">
        <f t="shared" si="480"/>
        <v>2.0027787577491315E-4</v>
      </c>
      <c r="AN414" s="18">
        <f t="shared" si="481"/>
        <v>5.3586163854431725E-4</v>
      </c>
      <c r="AO414" s="18">
        <f t="shared" si="482"/>
        <v>7.1687323063611365E-4</v>
      </c>
      <c r="AP414" s="18">
        <f t="shared" si="483"/>
        <v>6.3935313625447738E-4</v>
      </c>
      <c r="AQ414" s="18">
        <f t="shared" si="484"/>
        <v>4.2766183967671073E-4</v>
      </c>
      <c r="AR414" s="18">
        <f t="shared" si="485"/>
        <v>2.9329581426750229E-2</v>
      </c>
      <c r="AS414" s="18">
        <f t="shared" si="486"/>
        <v>2.8946161350292102E-2</v>
      </c>
      <c r="AT414" s="18">
        <f t="shared" si="487"/>
        <v>1.4283876826025048E-2</v>
      </c>
      <c r="AU414" s="18">
        <f t="shared" si="488"/>
        <v>4.6990488010251359E-3</v>
      </c>
      <c r="AV414" s="18">
        <f t="shared" si="489"/>
        <v>1.1594047559720102E-3</v>
      </c>
      <c r="AW414" s="18">
        <f t="shared" si="490"/>
        <v>1.6786203772154801E-5</v>
      </c>
      <c r="AX414" s="18">
        <f t="shared" si="491"/>
        <v>3.2943280157571281E-5</v>
      </c>
      <c r="AY414" s="18">
        <f t="shared" si="492"/>
        <v>8.8142736764895631E-5</v>
      </c>
      <c r="AZ414" s="18">
        <f t="shared" si="493"/>
        <v>1.1791694705635013E-4</v>
      </c>
      <c r="BA414" s="18">
        <f t="shared" si="494"/>
        <v>1.0516583225061033E-4</v>
      </c>
      <c r="BB414" s="18">
        <f t="shared" si="495"/>
        <v>7.0345182874847296E-5</v>
      </c>
      <c r="BC414" s="18">
        <f t="shared" si="496"/>
        <v>3.7642984591448326E-5</v>
      </c>
      <c r="BD414" s="18">
        <f t="shared" si="497"/>
        <v>1.3078992957781657E-2</v>
      </c>
      <c r="BE414" s="18">
        <f t="shared" si="498"/>
        <v>1.2908013753990694E-2</v>
      </c>
      <c r="BF414" s="18">
        <f t="shared" si="499"/>
        <v>6.369634864513034E-3</v>
      </c>
      <c r="BG414" s="18">
        <f t="shared" si="500"/>
        <v>2.095455277136215E-3</v>
      </c>
      <c r="BH414" s="18">
        <f t="shared" si="501"/>
        <v>5.1701544655343085E-4</v>
      </c>
      <c r="BI414" s="18">
        <f t="shared" si="502"/>
        <v>1.020513202611167E-4</v>
      </c>
      <c r="BJ414" s="19">
        <f t="shared" si="503"/>
        <v>0.11468693924234009</v>
      </c>
      <c r="BK414" s="19">
        <f t="shared" si="504"/>
        <v>0.15380257873134295</v>
      </c>
      <c r="BL414" s="19">
        <f t="shared" si="505"/>
        <v>0.62986660596052269</v>
      </c>
      <c r="BM414" s="19">
        <f t="shared" si="506"/>
        <v>0.68839386002991054</v>
      </c>
      <c r="BN414" s="19">
        <f t="shared" si="507"/>
        <v>0.29183100520846905</v>
      </c>
    </row>
    <row r="415" spans="1:66" x14ac:dyDescent="0.25">
      <c r="A415" t="s">
        <v>21</v>
      </c>
      <c r="B415" t="s">
        <v>271</v>
      </c>
      <c r="C415" t="s">
        <v>275</v>
      </c>
      <c r="D415" s="16">
        <v>44379</v>
      </c>
      <c r="E415" s="15">
        <f>VLOOKUP(A415,home!$A$2:$E$405,3,FALSE)</f>
        <v>1.4147465437788</v>
      </c>
      <c r="F415" s="15">
        <f>VLOOKUP(B415,home!$B$2:$E$405,3,FALSE)</f>
        <v>0.64</v>
      </c>
      <c r="G415" s="15">
        <f>VLOOKUP(C415,away!$B$2:$E$405,4,FALSE)</f>
        <v>0.64</v>
      </c>
      <c r="H415" s="15">
        <f>VLOOKUP(A415,away!$A$2:$E$405,3,FALSE)</f>
        <v>1.34101382488479</v>
      </c>
      <c r="I415" s="15">
        <f>VLOOKUP(C415,away!$B$2:$E$405,3,FALSE)</f>
        <v>0.84</v>
      </c>
      <c r="J415" s="15">
        <f>VLOOKUP(B415,home!$B$2:$E$405,4,FALSE)</f>
        <v>1.19</v>
      </c>
      <c r="K415" s="17">
        <f t="shared" si="452"/>
        <v>0.57948018433179649</v>
      </c>
      <c r="L415" s="17">
        <f t="shared" si="453"/>
        <v>1.3404774193548361</v>
      </c>
      <c r="M415" s="18">
        <f t="shared" si="454"/>
        <v>0.14661317785681949</v>
      </c>
      <c r="N415" s="18">
        <f t="shared" si="455"/>
        <v>8.4959431329940216E-2</v>
      </c>
      <c r="O415" s="18">
        <f t="shared" si="456"/>
        <v>0.19653165429692099</v>
      </c>
      <c r="P415" s="18">
        <f t="shared" si="457"/>
        <v>0.11388619925901267</v>
      </c>
      <c r="Q415" s="18">
        <f t="shared" si="458"/>
        <v>2.4616153463899178E-2</v>
      </c>
      <c r="R415" s="18">
        <f t="shared" si="459"/>
        <v>0.13172312238673672</v>
      </c>
      <c r="S415" s="18">
        <f t="shared" si="460"/>
        <v>2.2116133370920339E-2</v>
      </c>
      <c r="T415" s="18">
        <f t="shared" si="461"/>
        <v>3.2997397869730181E-2</v>
      </c>
      <c r="U415" s="18">
        <f t="shared" si="462"/>
        <v>7.6330939241425977E-2</v>
      </c>
      <c r="V415" s="18">
        <f t="shared" si="463"/>
        <v>1.9088191485604265E-3</v>
      </c>
      <c r="W415" s="18">
        <f t="shared" si="464"/>
        <v>4.7548577156000284E-3</v>
      </c>
      <c r="X415" s="18">
        <f t="shared" si="465"/>
        <v>6.3737794000069568E-3</v>
      </c>
      <c r="Y415" s="18">
        <f t="shared" si="466"/>
        <v>4.271953680829171E-3</v>
      </c>
      <c r="Z415" s="18">
        <f t="shared" si="467"/>
        <v>5.8857290388778023E-2</v>
      </c>
      <c r="AA415" s="18">
        <f t="shared" si="468"/>
        <v>3.4106633483759162E-2</v>
      </c>
      <c r="AB415" s="18">
        <f t="shared" si="469"/>
        <v>9.8820591290528902E-3</v>
      </c>
      <c r="AC415" s="18">
        <f t="shared" si="470"/>
        <v>9.2670795814595055E-5</v>
      </c>
      <c r="AD415" s="18">
        <f t="shared" si="471"/>
        <v>6.8883645637684231E-4</v>
      </c>
      <c r="AE415" s="18">
        <f t="shared" si="472"/>
        <v>9.2336971540155966E-4</v>
      </c>
      <c r="AF415" s="18">
        <f t="shared" si="473"/>
        <v>6.1887812660594611E-4</v>
      </c>
      <c r="AG415" s="18">
        <f t="shared" si="474"/>
        <v>2.765307180159647E-4</v>
      </c>
      <c r="AH415" s="18">
        <f t="shared" si="475"/>
        <v>1.9724217182641838E-2</v>
      </c>
      <c r="AI415" s="18">
        <f t="shared" si="476"/>
        <v>1.1429793008797678E-2</v>
      </c>
      <c r="AJ415" s="18">
        <f t="shared" si="477"/>
        <v>3.3116692798061788E-3</v>
      </c>
      <c r="AK415" s="18">
        <f t="shared" si="478"/>
        <v>6.3968224156934399E-4</v>
      </c>
      <c r="AL415" s="18">
        <f t="shared" si="479"/>
        <v>2.8793932092350061E-6</v>
      </c>
      <c r="AM415" s="18">
        <f t="shared" si="480"/>
        <v>7.9833415343142847E-5</v>
      </c>
      <c r="AN415" s="18">
        <f t="shared" si="481"/>
        <v>1.0701489057745889E-4</v>
      </c>
      <c r="AO415" s="18">
        <f t="shared" si="482"/>
        <v>7.1725522176906134E-5</v>
      </c>
      <c r="AP415" s="18">
        <f t="shared" si="483"/>
        <v>3.2048814289859068E-5</v>
      </c>
      <c r="AQ415" s="18">
        <f t="shared" si="484"/>
        <v>1.0740177968163168E-5</v>
      </c>
      <c r="AR415" s="18">
        <f t="shared" si="485"/>
        <v>5.2879735495564096E-3</v>
      </c>
      <c r="AS415" s="18">
        <f t="shared" si="486"/>
        <v>3.064275887238612E-3</v>
      </c>
      <c r="AT415" s="18">
        <f t="shared" si="487"/>
        <v>8.8784357799025497E-4</v>
      </c>
      <c r="AU415" s="18">
        <f t="shared" si="488"/>
        <v>1.7149592007719821E-4</v>
      </c>
      <c r="AV415" s="18">
        <f t="shared" si="489"/>
        <v>2.4844621844621465E-5</v>
      </c>
      <c r="AW415" s="18">
        <f t="shared" si="490"/>
        <v>6.2129315303929071E-8</v>
      </c>
      <c r="AX415" s="18">
        <f t="shared" si="491"/>
        <v>7.7103137064802085E-6</v>
      </c>
      <c r="AY415" s="18">
        <f t="shared" si="492"/>
        <v>1.033550141967881E-5</v>
      </c>
      <c r="AZ415" s="18">
        <f t="shared" si="493"/>
        <v>6.9272531353946493E-6</v>
      </c>
      <c r="BA415" s="18">
        <f t="shared" si="494"/>
        <v>3.095275468717172E-6</v>
      </c>
      <c r="BB415" s="18">
        <f t="shared" si="495"/>
        <v>1.0372867181245813E-6</v>
      </c>
      <c r="BC415" s="18">
        <f t="shared" si="496"/>
        <v>2.7809188460853719E-7</v>
      </c>
      <c r="BD415" s="18">
        <f t="shared" si="497"/>
        <v>1.1814015228876671E-3</v>
      </c>
      <c r="BE415" s="18">
        <f t="shared" si="498"/>
        <v>6.8459877225281033E-4</v>
      </c>
      <c r="BF415" s="18">
        <f t="shared" si="499"/>
        <v>1.9835571136919003E-4</v>
      </c>
      <c r="BG415" s="18">
        <f t="shared" si="500"/>
        <v>3.8314401395827613E-5</v>
      </c>
      <c r="BH415" s="18">
        <f t="shared" si="501"/>
        <v>5.5506090958541568E-6</v>
      </c>
      <c r="BI415" s="18">
        <f t="shared" si="502"/>
        <v>6.4329359640386288E-7</v>
      </c>
      <c r="BJ415" s="19">
        <f t="shared" si="503"/>
        <v>0.16081193501909458</v>
      </c>
      <c r="BK415" s="19">
        <f t="shared" si="504"/>
        <v>0.28463021532575644</v>
      </c>
      <c r="BL415" s="19">
        <f t="shared" si="505"/>
        <v>0.49522506811801559</v>
      </c>
      <c r="BM415" s="19">
        <f t="shared" si="506"/>
        <v>0.30118449688621096</v>
      </c>
      <c r="BN415" s="19">
        <f t="shared" si="507"/>
        <v>0.69832973859332936</v>
      </c>
    </row>
    <row r="416" spans="1:66" x14ac:dyDescent="0.25">
      <c r="A416" t="s">
        <v>21</v>
      </c>
      <c r="B416" t="s">
        <v>266</v>
      </c>
      <c r="C416" t="s">
        <v>272</v>
      </c>
      <c r="D416" s="16">
        <v>44379</v>
      </c>
      <c r="E416" s="15">
        <f>VLOOKUP(A416,home!$A$2:$E$405,3,FALSE)</f>
        <v>1.4147465437788</v>
      </c>
      <c r="F416" s="15">
        <f>VLOOKUP(B416,home!$B$2:$E$405,3,FALSE)</f>
        <v>0.77</v>
      </c>
      <c r="G416" s="15">
        <f>VLOOKUP(C416,away!$B$2:$E$405,4,FALSE)</f>
        <v>0.56999999999999995</v>
      </c>
      <c r="H416" s="15">
        <f>VLOOKUP(A416,away!$A$2:$E$405,3,FALSE)</f>
        <v>1.34101382488479</v>
      </c>
      <c r="I416" s="15">
        <f>VLOOKUP(C416,away!$B$2:$E$405,3,FALSE)</f>
        <v>1.1299999999999999</v>
      </c>
      <c r="J416" s="15">
        <f>VLOOKUP(B416,home!$B$2:$E$405,4,FALSE)</f>
        <v>1.1499999999999999</v>
      </c>
      <c r="K416" s="17">
        <f t="shared" ref="K416:K454" si="508">E416*F416*G416</f>
        <v>0.62093225806451535</v>
      </c>
      <c r="L416" s="17">
        <f t="shared" ref="L416:L454" si="509">H416*I416*J416</f>
        <v>1.7426474654377841</v>
      </c>
      <c r="M416" s="18">
        <f t="shared" si="454"/>
        <v>9.4082829153219305E-2</v>
      </c>
      <c r="N416" s="18">
        <f t="shared" si="455"/>
        <v>5.8419063551206483E-2</v>
      </c>
      <c r="O416" s="18">
        <f t="shared" si="456"/>
        <v>0.16395320376507366</v>
      </c>
      <c r="P416" s="18">
        <f t="shared" si="457"/>
        <v>0.10180383303075881</v>
      </c>
      <c r="Q416" s="18">
        <f t="shared" si="458"/>
        <v>1.8137140522432531E-2</v>
      </c>
      <c r="R416" s="18">
        <f t="shared" si="459"/>
        <v>0.14285631749580513</v>
      </c>
      <c r="S416" s="18">
        <f t="shared" si="460"/>
        <v>2.753961725278322E-2</v>
      </c>
      <c r="T416" s="18">
        <f t="shared" si="461"/>
        <v>3.1606641961705977E-2</v>
      </c>
      <c r="U416" s="18">
        <f t="shared" si="462"/>
        <v>8.8704095801451624E-2</v>
      </c>
      <c r="V416" s="18">
        <f t="shared" si="463"/>
        <v>3.3110760211886871E-3</v>
      </c>
      <c r="W416" s="18">
        <f t="shared" si="464"/>
        <v>3.7539785398091516E-3</v>
      </c>
      <c r="X416" s="18">
        <f t="shared" si="465"/>
        <v>6.5418611877062511E-3</v>
      </c>
      <c r="Y416" s="18">
        <f t="shared" si="466"/>
        <v>5.7000789090010566E-3</v>
      </c>
      <c r="Z416" s="18">
        <f t="shared" si="467"/>
        <v>8.2982733201946726E-2</v>
      </c>
      <c r="AA416" s="18">
        <f t="shared" si="468"/>
        <v>5.1526655907450022E-2</v>
      </c>
      <c r="AB416" s="18">
        <f t="shared" si="469"/>
        <v>1.5997281401563118E-2</v>
      </c>
      <c r="AC416" s="18">
        <f t="shared" si="470"/>
        <v>2.2392517944499715E-4</v>
      </c>
      <c r="AD416" s="18">
        <f t="shared" si="471"/>
        <v>5.8274159286235709E-4</v>
      </c>
      <c r="AE416" s="18">
        <f t="shared" si="472"/>
        <v>1.0155131598067635E-3</v>
      </c>
      <c r="AF416" s="18">
        <f t="shared" si="473"/>
        <v>8.8484071702798627E-4</v>
      </c>
      <c r="AG416" s="18">
        <f t="shared" si="474"/>
        <v>5.1398847761499058E-4</v>
      </c>
      <c r="AH416" s="18">
        <f t="shared" si="475"/>
        <v>3.615241242236808E-2</v>
      </c>
      <c r="AI416" s="18">
        <f t="shared" si="476"/>
        <v>2.2448199079900651E-2</v>
      </c>
      <c r="AJ416" s="18">
        <f t="shared" si="477"/>
        <v>6.9694054720822419E-3</v>
      </c>
      <c r="AK416" s="18">
        <f t="shared" si="478"/>
        <v>1.442509559049072E-3</v>
      </c>
      <c r="AL416" s="18">
        <f t="shared" si="479"/>
        <v>9.6920731592694239E-6</v>
      </c>
      <c r="AM416" s="18">
        <f t="shared" si="480"/>
        <v>7.23686106248272E-5</v>
      </c>
      <c r="AN416" s="18">
        <f t="shared" si="481"/>
        <v>1.2611297588260902E-4</v>
      </c>
      <c r="AO416" s="18">
        <f t="shared" si="482"/>
        <v>1.0988522889032253E-4</v>
      </c>
      <c r="AP416" s="18">
        <f t="shared" si="483"/>
        <v>6.3830405204923777E-5</v>
      </c>
      <c r="AQ416" s="18">
        <f t="shared" si="484"/>
        <v>2.7808473462056787E-5</v>
      </c>
      <c r="AR416" s="18">
        <f t="shared" si="485"/>
        <v>1.2600181975460232E-2</v>
      </c>
      <c r="AS416" s="18">
        <f t="shared" si="486"/>
        <v>7.8238594460463291E-3</v>
      </c>
      <c r="AT416" s="18">
        <f t="shared" si="487"/>
        <v>2.4290433563064671E-3</v>
      </c>
      <c r="AU416" s="18">
        <f t="shared" si="488"/>
        <v>5.0275712538932788E-4</v>
      </c>
      <c r="AV416" s="18">
        <f t="shared" si="489"/>
        <v>7.8044529281505017E-5</v>
      </c>
      <c r="AW416" s="18">
        <f t="shared" si="490"/>
        <v>2.9131841901343307E-7</v>
      </c>
      <c r="AX416" s="18">
        <f t="shared" si="491"/>
        <v>7.4893341347109334E-6</v>
      </c>
      <c r="AY416" s="18">
        <f t="shared" si="492"/>
        <v>1.3051269147670687E-5</v>
      </c>
      <c r="AZ416" s="18">
        <f t="shared" si="493"/>
        <v>1.137188055046734E-5</v>
      </c>
      <c r="BA416" s="18">
        <f t="shared" si="494"/>
        <v>6.6057262728443806E-6</v>
      </c>
      <c r="BB416" s="18">
        <f t="shared" si="495"/>
        <v>2.87786303668701E-6</v>
      </c>
      <c r="BC416" s="18">
        <f t="shared" si="496"/>
        <v>1.00302014535194E-6</v>
      </c>
      <c r="BD416" s="18">
        <f t="shared" si="497"/>
        <v>3.6596125305984419E-3</v>
      </c>
      <c r="BE416" s="18">
        <f t="shared" si="498"/>
        <v>2.2723714722656862E-3</v>
      </c>
      <c r="BF416" s="18">
        <f t="shared" si="499"/>
        <v>7.0549437471765977E-4</v>
      </c>
      <c r="BG416" s="18">
        <f t="shared" si="500"/>
        <v>1.460214050484166E-4</v>
      </c>
      <c r="BH416" s="18">
        <f t="shared" si="501"/>
        <v>2.2667350190616636E-5</v>
      </c>
      <c r="BI416" s="18">
        <f t="shared" si="502"/>
        <v>2.8149777876397434E-6</v>
      </c>
      <c r="BJ416" s="19">
        <f t="shared" si="503"/>
        <v>0.127598253406526</v>
      </c>
      <c r="BK416" s="19">
        <f t="shared" si="504"/>
        <v>0.22698402397970194</v>
      </c>
      <c r="BL416" s="19">
        <f t="shared" si="505"/>
        <v>0.56029294944783592</v>
      </c>
      <c r="BM416" s="19">
        <f t="shared" si="506"/>
        <v>0.41859281256678604</v>
      </c>
      <c r="BN416" s="19">
        <f t="shared" si="507"/>
        <v>0.57925238751849584</v>
      </c>
    </row>
    <row r="417" spans="1:66" x14ac:dyDescent="0.25">
      <c r="A417" t="s">
        <v>21</v>
      </c>
      <c r="B417" t="s">
        <v>150</v>
      </c>
      <c r="C417" t="s">
        <v>153</v>
      </c>
      <c r="D417" s="16">
        <v>44379</v>
      </c>
      <c r="E417" s="15">
        <f>VLOOKUP(A417,home!$A$2:$E$405,3,FALSE)</f>
        <v>1.4147465437788</v>
      </c>
      <c r="F417" s="15">
        <f>VLOOKUP(B417,home!$B$2:$E$405,3,FALSE)</f>
        <v>1.06</v>
      </c>
      <c r="G417" s="15">
        <f>VLOOKUP(C417,away!$B$2:$E$405,4,FALSE)</f>
        <v>0.57999999999999996</v>
      </c>
      <c r="H417" s="15">
        <f>VLOOKUP(A417,away!$A$2:$E$405,3,FALSE)</f>
        <v>1.34101382488479</v>
      </c>
      <c r="I417" s="15">
        <f>VLOOKUP(C417,away!$B$2:$E$405,3,FALSE)</f>
        <v>1.35</v>
      </c>
      <c r="J417" s="15">
        <f>VLOOKUP(B417,home!$B$2:$E$405,4,FALSE)</f>
        <v>0.89</v>
      </c>
      <c r="K417" s="17">
        <f t="shared" si="508"/>
        <v>0.86978617511520617</v>
      </c>
      <c r="L417" s="17">
        <f t="shared" si="509"/>
        <v>1.6112281105990753</v>
      </c>
      <c r="M417" s="18">
        <f t="shared" si="454"/>
        <v>8.3658329096739495E-2</v>
      </c>
      <c r="N417" s="18">
        <f t="shared" si="455"/>
        <v>7.2764858081582201E-2</v>
      </c>
      <c r="O417" s="18">
        <f t="shared" si="456"/>
        <v>0.13479265152641523</v>
      </c>
      <c r="P417" s="18">
        <f t="shared" si="457"/>
        <v>0.11724078480479755</v>
      </c>
      <c r="Q417" s="18">
        <f t="shared" si="458"/>
        <v>3.1644933796790085E-2</v>
      </c>
      <c r="R417" s="18">
        <f t="shared" si="459"/>
        <v>0.10859085462077279</v>
      </c>
      <c r="S417" s="18">
        <f t="shared" si="460"/>
        <v>4.107601051220542E-2</v>
      </c>
      <c r="T417" s="18">
        <f t="shared" si="461"/>
        <v>5.0987206891434919E-2</v>
      </c>
      <c r="U417" s="18">
        <f t="shared" si="462"/>
        <v>9.4450824093093369E-2</v>
      </c>
      <c r="V417" s="18">
        <f t="shared" si="463"/>
        <v>6.3961004787730464E-3</v>
      </c>
      <c r="W417" s="18">
        <f t="shared" si="464"/>
        <v>9.1747753096279895E-3</v>
      </c>
      <c r="X417" s="18">
        <f t="shared" si="465"/>
        <v>1.4782655887302954E-2</v>
      </c>
      <c r="Y417" s="18">
        <f t="shared" si="466"/>
        <v>1.1909115357467718E-2</v>
      </c>
      <c r="Z417" s="18">
        <f t="shared" si="467"/>
        <v>5.8321545839655521E-2</v>
      </c>
      <c r="AA417" s="18">
        <f t="shared" si="468"/>
        <v>5.0727274282680139E-2</v>
      </c>
      <c r="AB417" s="18">
        <f t="shared" si="469"/>
        <v>2.2060940936176159E-2</v>
      </c>
      <c r="AC417" s="18">
        <f t="shared" si="470"/>
        <v>5.6022801907338693E-4</v>
      </c>
      <c r="AD417" s="18">
        <f t="shared" si="471"/>
        <v>1.9950231810256899E-3</v>
      </c>
      <c r="AE417" s="18">
        <f t="shared" si="472"/>
        <v>3.2144374305653795E-3</v>
      </c>
      <c r="AF417" s="18">
        <f t="shared" si="473"/>
        <v>2.5895959739444018E-3</v>
      </c>
      <c r="AG417" s="18">
        <f t="shared" si="474"/>
        <v>1.3908099427711366E-3</v>
      </c>
      <c r="AH417" s="18">
        <f t="shared" si="475"/>
        <v>2.3492328527611395E-2</v>
      </c>
      <c r="AI417" s="18">
        <f t="shared" si="476"/>
        <v>2.0433302574580956E-2</v>
      </c>
      <c r="AJ417" s="18">
        <f t="shared" si="477"/>
        <v>8.8863020456582328E-3</v>
      </c>
      <c r="AK417" s="18">
        <f t="shared" si="478"/>
        <v>2.5763942224038354E-3</v>
      </c>
      <c r="AL417" s="18">
        <f t="shared" si="479"/>
        <v>3.1404678211944287E-5</v>
      </c>
      <c r="AM417" s="18">
        <f t="shared" si="480"/>
        <v>3.470487163781014E-4</v>
      </c>
      <c r="AN417" s="18">
        <f t="shared" si="481"/>
        <v>5.5917464757572271E-4</v>
      </c>
      <c r="AO417" s="18">
        <f t="shared" si="482"/>
        <v>4.504789554541678E-4</v>
      </c>
      <c r="AP417" s="18">
        <f t="shared" si="483"/>
        <v>2.4194145208702119E-4</v>
      </c>
      <c r="AQ417" s="18">
        <f t="shared" si="484"/>
        <v>9.7455717180442022E-5</v>
      </c>
      <c r="AR417" s="18">
        <f t="shared" si="485"/>
        <v>7.5703000214232133E-3</v>
      </c>
      <c r="AS417" s="18">
        <f t="shared" si="486"/>
        <v>6.5845423001082591E-3</v>
      </c>
      <c r="AT417" s="18">
        <f t="shared" si="487"/>
        <v>2.8635719310477221E-3</v>
      </c>
      <c r="AU417" s="18">
        <f t="shared" si="488"/>
        <v>8.3023175902442107E-4</v>
      </c>
      <c r="AV417" s="18">
        <f t="shared" si="489"/>
        <v>1.8053102653525516E-4</v>
      </c>
      <c r="AW417" s="18">
        <f t="shared" si="490"/>
        <v>1.2225352148515258E-6</v>
      </c>
      <c r="AX417" s="18">
        <f t="shared" si="491"/>
        <v>5.0309695932858449E-5</v>
      </c>
      <c r="AY417" s="18">
        <f t="shared" si="492"/>
        <v>8.1060396322713498E-5</v>
      </c>
      <c r="AZ417" s="18">
        <f t="shared" si="493"/>
        <v>6.530339460572896E-5</v>
      </c>
      <c r="BA417" s="18">
        <f t="shared" si="494"/>
        <v>3.5072888368764828E-5</v>
      </c>
      <c r="BB417" s="18">
        <f t="shared" si="495"/>
        <v>1.4127605914914319E-5</v>
      </c>
      <c r="BC417" s="18">
        <f t="shared" si="496"/>
        <v>4.5525591571151433E-6</v>
      </c>
      <c r="BD417" s="18">
        <f t="shared" si="497"/>
        <v>2.0329133666976448E-3</v>
      </c>
      <c r="BE417" s="18">
        <f t="shared" si="498"/>
        <v>1.7681999415605208E-3</v>
      </c>
      <c r="BF417" s="18">
        <f t="shared" si="499"/>
        <v>7.6897793200442818E-4</v>
      </c>
      <c r="BG417" s="18">
        <f t="shared" si="500"/>
        <v>2.2294879140871088E-4</v>
      </c>
      <c r="BH417" s="18">
        <f t="shared" si="501"/>
        <v>4.8479444131485144E-5</v>
      </c>
      <c r="BI417" s="18">
        <f t="shared" si="502"/>
        <v>8.4333500565671602E-6</v>
      </c>
      <c r="BJ417" s="19">
        <f t="shared" si="503"/>
        <v>0.20239993788149005</v>
      </c>
      <c r="BK417" s="19">
        <f t="shared" si="504"/>
        <v>0.24904391798612352</v>
      </c>
      <c r="BL417" s="19">
        <f t="shared" si="505"/>
        <v>0.48889000269339039</v>
      </c>
      <c r="BM417" s="19">
        <f t="shared" si="506"/>
        <v>0.44988315461245432</v>
      </c>
      <c r="BN417" s="19">
        <f t="shared" si="507"/>
        <v>0.54869241192709739</v>
      </c>
    </row>
    <row r="418" spans="1:66" x14ac:dyDescent="0.25">
      <c r="A418" t="s">
        <v>175</v>
      </c>
      <c r="B418" t="s">
        <v>279</v>
      </c>
      <c r="C418" t="s">
        <v>179</v>
      </c>
      <c r="D418" s="16">
        <v>44379</v>
      </c>
      <c r="E418" s="15">
        <f>VLOOKUP(A418,home!$A$2:$E$405,3,FALSE)</f>
        <v>1.1739130434782601</v>
      </c>
      <c r="F418" s="15">
        <f>VLOOKUP(B418,home!$B$2:$E$405,3,FALSE)</f>
        <v>1.87</v>
      </c>
      <c r="G418" s="15">
        <f>VLOOKUP(C418,away!$B$2:$E$405,4,FALSE)</f>
        <v>0.68</v>
      </c>
      <c r="H418" s="15">
        <f>VLOOKUP(A418,away!$A$2:$E$405,3,FALSE)</f>
        <v>1.0797101449275399</v>
      </c>
      <c r="I418" s="15">
        <f>VLOOKUP(C418,away!$B$2:$E$405,3,FALSE)</f>
        <v>0.77</v>
      </c>
      <c r="J418" s="15">
        <f>VLOOKUP(B418,home!$B$2:$E$405,4,FALSE)</f>
        <v>0.65</v>
      </c>
      <c r="K418" s="17">
        <f t="shared" si="508"/>
        <v>1.4927478260869558</v>
      </c>
      <c r="L418" s="17">
        <f t="shared" si="509"/>
        <v>0.54039492753623375</v>
      </c>
      <c r="M418" s="18">
        <f t="shared" si="454"/>
        <v>0.13092341387855319</v>
      </c>
      <c r="N418" s="18">
        <f t="shared" si="455"/>
        <v>0.19543564145109302</v>
      </c>
      <c r="O418" s="18">
        <f t="shared" si="456"/>
        <v>7.0750348755697079E-2</v>
      </c>
      <c r="P418" s="18">
        <f t="shared" si="457"/>
        <v>0.10561242929996076</v>
      </c>
      <c r="Q418" s="18">
        <f t="shared" si="458"/>
        <v>0.14586806445801448</v>
      </c>
      <c r="R418" s="18">
        <f t="shared" si="459"/>
        <v>1.9116564794499094E-2</v>
      </c>
      <c r="S418" s="18">
        <f t="shared" si="460"/>
        <v>2.1298683123604317E-2</v>
      </c>
      <c r="T418" s="18">
        <f t="shared" si="461"/>
        <v>7.8826362122639396E-2</v>
      </c>
      <c r="U418" s="18">
        <f t="shared" si="462"/>
        <v>2.8536210539238951E-2</v>
      </c>
      <c r="V418" s="18">
        <f t="shared" si="463"/>
        <v>1.9090089040405766E-3</v>
      </c>
      <c r="W418" s="18">
        <f t="shared" si="464"/>
        <v>7.2581412038404347E-2</v>
      </c>
      <c r="X418" s="18">
        <f t="shared" si="465"/>
        <v>3.9222626898971033E-2</v>
      </c>
      <c r="Y418" s="18">
        <f t="shared" si="466"/>
        <v>1.0597854310425092E-2</v>
      </c>
      <c r="Z418" s="18">
        <f t="shared" si="467"/>
        <v>3.4434982156216847E-3</v>
      </c>
      <c r="AA418" s="18">
        <f t="shared" si="468"/>
        <v>5.1402744755035812E-3</v>
      </c>
      <c r="AB418" s="18">
        <f t="shared" si="469"/>
        <v>3.8365667743991195E-3</v>
      </c>
      <c r="AC418" s="18">
        <f t="shared" si="470"/>
        <v>9.6246663382343225E-5</v>
      </c>
      <c r="AD418" s="18">
        <f t="shared" si="471"/>
        <v>2.7086436258662423E-2</v>
      </c>
      <c r="AE418" s="18">
        <f t="shared" si="472"/>
        <v>1.4637372759214692E-2</v>
      </c>
      <c r="AF418" s="18">
        <f t="shared" si="473"/>
        <v>3.9549809957683327E-3</v>
      </c>
      <c r="AG418" s="18">
        <f t="shared" si="474"/>
        <v>7.1241722287180317E-4</v>
      </c>
      <c r="AH418" s="18">
        <f t="shared" si="475"/>
        <v>4.6521224217550752E-4</v>
      </c>
      <c r="AI418" s="18">
        <f t="shared" si="476"/>
        <v>6.9444456317652723E-4</v>
      </c>
      <c r="AJ418" s="18">
        <f t="shared" si="477"/>
        <v>5.1831530600983345E-4</v>
      </c>
      <c r="AK418" s="18">
        <f t="shared" si="478"/>
        <v>2.5790468209125803E-4</v>
      </c>
      <c r="AL418" s="18">
        <f t="shared" si="479"/>
        <v>3.1055847478141484E-6</v>
      </c>
      <c r="AM418" s="18">
        <f t="shared" si="480"/>
        <v>8.0866437683122447E-3</v>
      </c>
      <c r="AN418" s="18">
        <f t="shared" si="481"/>
        <v>4.3699812731884313E-3</v>
      </c>
      <c r="AO418" s="18">
        <f t="shared" si="482"/>
        <v>1.1807578567296802E-3</v>
      </c>
      <c r="AP418" s="18">
        <f t="shared" si="483"/>
        <v>2.1269185214175808E-4</v>
      </c>
      <c r="AQ418" s="18">
        <f t="shared" si="484"/>
        <v>2.8734399506423169E-5</v>
      </c>
      <c r="AR418" s="18">
        <f t="shared" si="485"/>
        <v>5.0279667179880452E-5</v>
      </c>
      <c r="AS418" s="18">
        <f t="shared" si="486"/>
        <v>7.5054863879142202E-5</v>
      </c>
      <c r="AT418" s="18">
        <f t="shared" si="487"/>
        <v>5.6018992446420968E-5</v>
      </c>
      <c r="AU418" s="18">
        <f t="shared" si="488"/>
        <v>2.7874076397992165E-5</v>
      </c>
      <c r="AV418" s="18">
        <f t="shared" si="489"/>
        <v>1.0402241736821132E-5</v>
      </c>
      <c r="AW418" s="18">
        <f t="shared" si="490"/>
        <v>6.9588679513939612E-8</v>
      </c>
      <c r="AX418" s="18">
        <f t="shared" si="491"/>
        <v>2.0118866509146222E-3</v>
      </c>
      <c r="AY418" s="18">
        <f t="shared" si="492"/>
        <v>1.0872133409321231E-3</v>
      </c>
      <c r="AZ418" s="18">
        <f t="shared" si="493"/>
        <v>2.9376228729472066E-4</v>
      </c>
      <c r="BA418" s="18">
        <f t="shared" si="494"/>
        <v>5.2915883318502948E-5</v>
      </c>
      <c r="BB418" s="18">
        <f t="shared" si="495"/>
        <v>7.1488687328545486E-6</v>
      </c>
      <c r="BC418" s="18">
        <f t="shared" si="496"/>
        <v>7.7264248017139633E-7</v>
      </c>
      <c r="BD418" s="18">
        <f t="shared" si="497"/>
        <v>4.5284795170362421E-6</v>
      </c>
      <c r="BE418" s="18">
        <f t="shared" si="498"/>
        <v>6.7598779545351568E-6</v>
      </c>
      <c r="BF418" s="18">
        <f t="shared" si="499"/>
        <v>5.0453965606227482E-6</v>
      </c>
      <c r="BG418" s="18">
        <f t="shared" si="500"/>
        <v>2.5105015825387366E-6</v>
      </c>
      <c r="BH418" s="18">
        <f t="shared" si="501"/>
        <v>9.3688644493064043E-7</v>
      </c>
      <c r="BI418" s="18">
        <f t="shared" si="502"/>
        <v>2.7970704079210992E-7</v>
      </c>
      <c r="BJ418" s="19">
        <f t="shared" si="503"/>
        <v>0.60625567733961638</v>
      </c>
      <c r="BK418" s="19">
        <f t="shared" si="504"/>
        <v>0.26093010079522111</v>
      </c>
      <c r="BL418" s="19">
        <f t="shared" si="505"/>
        <v>0.12955553282353161</v>
      </c>
      <c r="BM418" s="19">
        <f t="shared" si="506"/>
        <v>0.33139120278392026</v>
      </c>
      <c r="BN418" s="19">
        <f t="shared" si="507"/>
        <v>0.66770646263781763</v>
      </c>
    </row>
    <row r="419" spans="1:66" x14ac:dyDescent="0.25">
      <c r="A419" t="s">
        <v>175</v>
      </c>
      <c r="B419" t="s">
        <v>276</v>
      </c>
      <c r="C419" t="s">
        <v>278</v>
      </c>
      <c r="D419" s="16">
        <v>44379</v>
      </c>
      <c r="E419" s="15">
        <f>VLOOKUP(A419,home!$A$2:$E$405,3,FALSE)</f>
        <v>1.1739130434782601</v>
      </c>
      <c r="F419" s="15">
        <f>VLOOKUP(B419,home!$B$2:$E$405,3,FALSE)</f>
        <v>2.39</v>
      </c>
      <c r="G419" s="15">
        <f>VLOOKUP(C419,away!$B$2:$E$405,4,FALSE)</f>
        <v>1.1399999999999999</v>
      </c>
      <c r="H419" s="15">
        <f>VLOOKUP(A419,away!$A$2:$E$405,3,FALSE)</f>
        <v>1.0797101449275399</v>
      </c>
      <c r="I419" s="15">
        <f>VLOOKUP(C419,away!$B$2:$E$405,3,FALSE)</f>
        <v>0.85</v>
      </c>
      <c r="J419" s="15">
        <f>VLOOKUP(B419,home!$B$2:$E$405,4,FALSE)</f>
        <v>0.19</v>
      </c>
      <c r="K419" s="17">
        <f t="shared" si="508"/>
        <v>3.1984434782608671</v>
      </c>
      <c r="L419" s="17">
        <f t="shared" si="509"/>
        <v>0.17437318840579769</v>
      </c>
      <c r="M419" s="18">
        <f t="shared" si="454"/>
        <v>3.4292909487302861E-2</v>
      </c>
      <c r="N419" s="18">
        <f t="shared" si="455"/>
        <v>0.10968393270025407</v>
      </c>
      <c r="O419" s="18">
        <f t="shared" si="456"/>
        <v>5.9797639670124284E-3</v>
      </c>
      <c r="P419" s="18">
        <f t="shared" si="457"/>
        <v>1.9125937061830234E-2</v>
      </c>
      <c r="Q419" s="18">
        <f t="shared" si="458"/>
        <v>0.17540892960756577</v>
      </c>
      <c r="R419" s="18">
        <f t="shared" si="459"/>
        <v>5.213552544210291E-4</v>
      </c>
      <c r="S419" s="18">
        <f t="shared" si="460"/>
        <v>2.6667427316755619E-3</v>
      </c>
      <c r="T419" s="18">
        <f t="shared" si="461"/>
        <v>3.0586614330519367E-2</v>
      </c>
      <c r="U419" s="18">
        <f t="shared" si="462"/>
        <v>1.6675253133599758E-3</v>
      </c>
      <c r="V419" s="18">
        <f t="shared" si="463"/>
        <v>1.6525590990692344E-4</v>
      </c>
      <c r="W419" s="18">
        <f t="shared" si="464"/>
        <v>0.18701184897734605</v>
      </c>
      <c r="X419" s="18">
        <f t="shared" si="465"/>
        <v>3.2609852375843344E-2</v>
      </c>
      <c r="Y419" s="18">
        <f t="shared" si="466"/>
        <v>2.8431419661090894E-3</v>
      </c>
      <c r="Z419" s="18">
        <f t="shared" si="467"/>
        <v>3.0303459335170229E-5</v>
      </c>
      <c r="AA419" s="18">
        <f t="shared" si="468"/>
        <v>9.6923901879318616E-5</v>
      </c>
      <c r="AB419" s="18">
        <f t="shared" si="469"/>
        <v>1.5500281092675145E-4</v>
      </c>
      <c r="AC419" s="18">
        <f t="shared" si="470"/>
        <v>5.7604366675740241E-6</v>
      </c>
      <c r="AD419" s="18">
        <f t="shared" si="471"/>
        <v>0.14953670717977469</v>
      </c>
      <c r="AE419" s="18">
        <f t="shared" si="472"/>
        <v>2.6075192414641447E-2</v>
      </c>
      <c r="AF419" s="18">
        <f t="shared" si="473"/>
        <v>2.2734072198178491E-3</v>
      </c>
      <c r="AG419" s="18">
        <f t="shared" si="474"/>
        <v>1.3214042182146618E-4</v>
      </c>
      <c r="AH419" s="18">
        <f t="shared" si="475"/>
        <v>1.3210277059997665E-6</v>
      </c>
      <c r="AI419" s="18">
        <f t="shared" si="476"/>
        <v>4.2252324508568674E-6</v>
      </c>
      <c r="AJ419" s="18">
        <f t="shared" si="477"/>
        <v>6.7570835882896652E-6</v>
      </c>
      <c r="AK419" s="18">
        <f t="shared" si="478"/>
        <v>7.2040499783428711E-6</v>
      </c>
      <c r="AL419" s="18">
        <f t="shared" si="479"/>
        <v>1.2850907175837297E-7</v>
      </c>
      <c r="AM419" s="18">
        <f t="shared" si="480"/>
        <v>9.5656941167951079E-2</v>
      </c>
      <c r="AN419" s="18">
        <f t="shared" si="481"/>
        <v>1.6680005824601433E-2</v>
      </c>
      <c r="AO419" s="18">
        <f t="shared" si="482"/>
        <v>1.4542728991315142E-3</v>
      </c>
      <c r="AP419" s="18">
        <f t="shared" si="483"/>
        <v>8.4528734077901711E-5</v>
      </c>
      <c r="AQ419" s="18">
        <f t="shared" si="484"/>
        <v>3.6848862182673806E-6</v>
      </c>
      <c r="AR419" s="18">
        <f t="shared" si="485"/>
        <v>4.6070362613515166E-8</v>
      </c>
      <c r="AS419" s="18">
        <f t="shared" si="486"/>
        <v>1.4735345084231087E-7</v>
      </c>
      <c r="AT419" s="18">
        <f t="shared" si="487"/>
        <v>2.356508419229113E-7</v>
      </c>
      <c r="AU419" s="18">
        <f t="shared" si="488"/>
        <v>2.5123863283167267E-7</v>
      </c>
      <c r="AV419" s="18">
        <f t="shared" si="489"/>
        <v>2.0089314166691002E-7</v>
      </c>
      <c r="AW419" s="18">
        <f t="shared" si="490"/>
        <v>1.9909010468531904E-9</v>
      </c>
      <c r="AX419" s="18">
        <f t="shared" si="491"/>
        <v>5.0992219938169409E-2</v>
      </c>
      <c r="AY419" s="18">
        <f t="shared" si="492"/>
        <v>8.8916759745082865E-3</v>
      </c>
      <c r="AZ419" s="18">
        <f t="shared" si="493"/>
        <v>7.7523494497311893E-4</v>
      </c>
      <c r="BA419" s="18">
        <f t="shared" si="494"/>
        <v>4.5060063039518625E-5</v>
      </c>
      <c r="BB419" s="18">
        <f t="shared" si="495"/>
        <v>1.9643167154917748E-6</v>
      </c>
      <c r="BC419" s="18">
        <f t="shared" si="496"/>
        <v>6.8504833743820944E-8</v>
      </c>
      <c r="BD419" s="18">
        <f t="shared" si="497"/>
        <v>1.3389060033216505E-9</v>
      </c>
      <c r="BE419" s="18">
        <f t="shared" si="498"/>
        <v>4.2824151743284562E-9</v>
      </c>
      <c r="BF419" s="18">
        <f t="shared" si="499"/>
        <v>6.8485314427681131E-9</v>
      </c>
      <c r="BG419" s="18">
        <f t="shared" si="500"/>
        <v>7.3015469095953854E-9</v>
      </c>
      <c r="BH419" s="18">
        <f t="shared" si="501"/>
        <v>5.8383962735527872E-9</v>
      </c>
      <c r="BI419" s="18">
        <f t="shared" si="502"/>
        <v>3.7347560969294932E-9</v>
      </c>
      <c r="BJ419" s="19">
        <f t="shared" si="503"/>
        <v>0.89074742444791255</v>
      </c>
      <c r="BK419" s="19">
        <f t="shared" si="504"/>
        <v>6.5148410110963187E-2</v>
      </c>
      <c r="BL419" s="19">
        <f t="shared" si="505"/>
        <v>8.4409891923047688E-3</v>
      </c>
      <c r="BM419" s="19">
        <f t="shared" si="506"/>
        <v>0.61046262514852223</v>
      </c>
      <c r="BN419" s="19">
        <f t="shared" si="507"/>
        <v>0.34501282807838646</v>
      </c>
    </row>
    <row r="420" spans="1:66" x14ac:dyDescent="0.25">
      <c r="A420" t="s">
        <v>175</v>
      </c>
      <c r="B420" t="s">
        <v>280</v>
      </c>
      <c r="C420" t="s">
        <v>176</v>
      </c>
      <c r="D420" s="16">
        <v>44379</v>
      </c>
      <c r="E420" s="15">
        <f>VLOOKUP(A420,home!$A$2:$E$405,3,FALSE)</f>
        <v>1.1739130434782601</v>
      </c>
      <c r="F420" s="15">
        <f>VLOOKUP(B420,home!$B$2:$E$405,3,FALSE)</f>
        <v>0.56999999999999995</v>
      </c>
      <c r="G420" s="15">
        <f>VLOOKUP(C420,away!$B$2:$E$405,4,FALSE)</f>
        <v>1.02</v>
      </c>
      <c r="H420" s="15">
        <f>VLOOKUP(A420,away!$A$2:$E$405,3,FALSE)</f>
        <v>1.0797101449275399</v>
      </c>
      <c r="I420" s="15">
        <f>VLOOKUP(C420,away!$B$2:$E$405,3,FALSE)</f>
        <v>0.85</v>
      </c>
      <c r="J420" s="15">
        <f>VLOOKUP(B420,home!$B$2:$E$405,4,FALSE)</f>
        <v>1.03</v>
      </c>
      <c r="K420" s="17">
        <f t="shared" si="508"/>
        <v>0.68251304347826036</v>
      </c>
      <c r="L420" s="17">
        <f t="shared" si="509"/>
        <v>0.94528623188406125</v>
      </c>
      <c r="M420" s="18">
        <f t="shared" si="454"/>
        <v>0.19636123597815758</v>
      </c>
      <c r="N420" s="18">
        <f t="shared" si="455"/>
        <v>0.13401910478860521</v>
      </c>
      <c r="O420" s="18">
        <f t="shared" si="456"/>
        <v>0.18561757284588953</v>
      </c>
      <c r="P420" s="18">
        <f t="shared" si="457"/>
        <v>0.12668641456609575</v>
      </c>
      <c r="Q420" s="18">
        <f t="shared" si="458"/>
        <v>4.5734893546751407E-2</v>
      </c>
      <c r="R420" s="18">
        <f t="shared" si="459"/>
        <v>8.7730868003478069E-2</v>
      </c>
      <c r="S420" s="18">
        <f t="shared" si="460"/>
        <v>2.0433574319879955E-2</v>
      </c>
      <c r="T420" s="18">
        <f t="shared" si="461"/>
        <v>4.3232565186427305E-2</v>
      </c>
      <c r="U420" s="18">
        <f t="shared" si="462"/>
        <v>5.9877461728043348E-2</v>
      </c>
      <c r="V420" s="18">
        <f t="shared" si="463"/>
        <v>1.4647925427735602E-3</v>
      </c>
      <c r="W420" s="18">
        <f t="shared" si="464"/>
        <v>1.0404887129249184E-2</v>
      </c>
      <c r="X420" s="18">
        <f t="shared" si="465"/>
        <v>9.8355965475869292E-3</v>
      </c>
      <c r="Y420" s="18">
        <f t="shared" si="466"/>
        <v>4.6487269994001648E-3</v>
      </c>
      <c r="Z420" s="18">
        <f t="shared" si="467"/>
        <v>2.7643593878308583E-2</v>
      </c>
      <c r="AA420" s="18">
        <f t="shared" si="468"/>
        <v>1.8867113390561397E-2</v>
      </c>
      <c r="AB420" s="18">
        <f t="shared" si="469"/>
        <v>6.4385254909207473E-3</v>
      </c>
      <c r="AC420" s="18">
        <f t="shared" si="470"/>
        <v>5.9065029562332614E-5</v>
      </c>
      <c r="AD420" s="18">
        <f t="shared" si="471"/>
        <v>1.7753677954079098E-3</v>
      </c>
      <c r="AE420" s="18">
        <f t="shared" si="472"/>
        <v>1.6782307335294559E-3</v>
      </c>
      <c r="AF420" s="18">
        <f t="shared" si="473"/>
        <v>7.9320420316504169E-4</v>
      </c>
      <c r="AG420" s="18">
        <f t="shared" si="474"/>
        <v>2.4993500410816055E-4</v>
      </c>
      <c r="AH420" s="18">
        <f t="shared" si="475"/>
        <v>6.5327771732399051E-3</v>
      </c>
      <c r="AI420" s="18">
        <f t="shared" si="476"/>
        <v>4.4587056308732741E-3</v>
      </c>
      <c r="AJ420" s="18">
        <f t="shared" si="477"/>
        <v>1.5215623750504872E-3</v>
      </c>
      <c r="AK420" s="18">
        <f t="shared" si="478"/>
        <v>3.4616205581257278E-4</v>
      </c>
      <c r="AL420" s="18">
        <f t="shared" si="479"/>
        <v>1.5242798374572718E-6</v>
      </c>
      <c r="AM420" s="18">
        <f t="shared" si="480"/>
        <v>2.4234233546742851E-4</v>
      </c>
      <c r="AN420" s="18">
        <f t="shared" si="481"/>
        <v>2.2908287311998858E-4</v>
      </c>
      <c r="AO420" s="18">
        <f t="shared" si="482"/>
        <v>1.0827444296038425E-4</v>
      </c>
      <c r="AP420" s="18">
        <f t="shared" si="483"/>
        <v>3.4116780065122451E-5</v>
      </c>
      <c r="AQ420" s="18">
        <f t="shared" si="484"/>
        <v>8.0625306179442146E-6</v>
      </c>
      <c r="AR420" s="18">
        <f t="shared" si="485"/>
        <v>1.235068863566032E-3</v>
      </c>
      <c r="AS420" s="18">
        <f t="shared" si="486"/>
        <v>8.4295060897768878E-4</v>
      </c>
      <c r="AT420" s="18">
        <f t="shared" si="487"/>
        <v>2.876623928176076E-4</v>
      </c>
      <c r="AU420" s="18">
        <f t="shared" si="488"/>
        <v>6.5444445072061419E-5</v>
      </c>
      <c r="AV420" s="18">
        <f t="shared" si="489"/>
        <v>1.1166671846219618E-5</v>
      </c>
      <c r="AW420" s="18">
        <f t="shared" si="490"/>
        <v>2.7317219494428377E-8</v>
      </c>
      <c r="AX420" s="18">
        <f t="shared" si="491"/>
        <v>2.7566967490584009E-5</v>
      </c>
      <c r="AY420" s="18">
        <f t="shared" si="492"/>
        <v>2.6058674823644572E-5</v>
      </c>
      <c r="AZ420" s="18">
        <f t="shared" si="493"/>
        <v>1.2316453265967515E-5</v>
      </c>
      <c r="BA420" s="18">
        <f t="shared" si="494"/>
        <v>3.880857899320858E-6</v>
      </c>
      <c r="BB420" s="18">
        <f t="shared" si="495"/>
        <v>9.171303850316267E-7</v>
      </c>
      <c r="BC420" s="18">
        <f t="shared" si="496"/>
        <v>1.7339014516258495E-7</v>
      </c>
      <c r="BD420" s="18">
        <f t="shared" si="497"/>
        <v>1.9458226535961062E-4</v>
      </c>
      <c r="BE420" s="18">
        <f t="shared" si="498"/>
        <v>1.328049341374823E-4</v>
      </c>
      <c r="BF420" s="18">
        <f t="shared" si="499"/>
        <v>4.532054989355147E-5</v>
      </c>
      <c r="BG420" s="18">
        <f t="shared" si="500"/>
        <v>1.0310622146652055E-5</v>
      </c>
      <c r="BH420" s="18">
        <f t="shared" si="501"/>
        <v>1.7592835253664619E-6</v>
      </c>
      <c r="BI420" s="18">
        <f t="shared" si="502"/>
        <v>2.4014679064780555E-7</v>
      </c>
      <c r="BJ420" s="19">
        <f t="shared" si="503"/>
        <v>0.25306530437047137</v>
      </c>
      <c r="BK420" s="19">
        <f t="shared" si="504"/>
        <v>0.34503266539113026</v>
      </c>
      <c r="BL420" s="19">
        <f t="shared" si="505"/>
        <v>0.37421805947800224</v>
      </c>
      <c r="BM420" s="19">
        <f t="shared" si="506"/>
        <v>0.22378350203133077</v>
      </c>
      <c r="BN420" s="19">
        <f t="shared" si="507"/>
        <v>0.77615008972897759</v>
      </c>
    </row>
    <row r="421" spans="1:66" x14ac:dyDescent="0.25">
      <c r="A421" t="s">
        <v>175</v>
      </c>
      <c r="B421" t="s">
        <v>284</v>
      </c>
      <c r="C421" t="s">
        <v>282</v>
      </c>
      <c r="D421" s="16">
        <v>44379</v>
      </c>
      <c r="E421" s="15">
        <f>VLOOKUP(A421,home!$A$2:$E$405,3,FALSE)</f>
        <v>1.1739130434782601</v>
      </c>
      <c r="F421" s="15">
        <f>VLOOKUP(B421,home!$B$2:$E$405,3,FALSE)</f>
        <v>1.45</v>
      </c>
      <c r="G421" s="15">
        <f>VLOOKUP(C421,away!$B$2:$E$405,4,FALSE)</f>
        <v>0.51</v>
      </c>
      <c r="H421" s="15">
        <f>VLOOKUP(A421,away!$A$2:$E$405,3,FALSE)</f>
        <v>1.0797101449275399</v>
      </c>
      <c r="I421" s="15">
        <f>VLOOKUP(C421,away!$B$2:$E$405,3,FALSE)</f>
        <v>1.1100000000000001</v>
      </c>
      <c r="J421" s="15">
        <f>VLOOKUP(B421,home!$B$2:$E$405,4,FALSE)</f>
        <v>1.02</v>
      </c>
      <c r="K421" s="17">
        <f t="shared" si="508"/>
        <v>0.8681086956521733</v>
      </c>
      <c r="L421" s="17">
        <f t="shared" si="509"/>
        <v>1.2224478260869609</v>
      </c>
      <c r="M421" s="18">
        <f t="shared" si="454"/>
        <v>0.12361832038793853</v>
      </c>
      <c r="N421" s="18">
        <f t="shared" si="455"/>
        <v>0.10731413887068576</v>
      </c>
      <c r="O421" s="18">
        <f t="shared" si="456"/>
        <v>0.15111694702275685</v>
      </c>
      <c r="P421" s="18">
        <f t="shared" si="457"/>
        <v>0.13118593577086402</v>
      </c>
      <c r="Q421" s="18">
        <f t="shared" si="458"/>
        <v>4.6580168560033608E-2</v>
      </c>
      <c r="R421" s="18">
        <f t="shared" si="459"/>
        <v>9.2366291686433802E-2</v>
      </c>
      <c r="S421" s="18">
        <f t="shared" si="460"/>
        <v>3.4804205578246213E-2</v>
      </c>
      <c r="T421" s="18">
        <f t="shared" si="461"/>
        <v>5.694182579497728E-2</v>
      </c>
      <c r="U421" s="18">
        <f t="shared" si="462"/>
        <v>8.0183980998138227E-2</v>
      </c>
      <c r="V421" s="18">
        <f t="shared" si="463"/>
        <v>4.1038705654768727E-3</v>
      </c>
      <c r="W421" s="18">
        <f t="shared" si="464"/>
        <v>1.3478883123969715E-2</v>
      </c>
      <c r="X421" s="18">
        <f t="shared" si="465"/>
        <v>1.6477231372976998E-2</v>
      </c>
      <c r="Y421" s="18">
        <f t="shared" si="466"/>
        <v>1.0071277835913803E-2</v>
      </c>
      <c r="Z421" s="18">
        <f t="shared" si="467"/>
        <v>3.7637657491931702E-2</v>
      </c>
      <c r="AA421" s="18">
        <f t="shared" si="468"/>
        <v>3.2673577752724073E-2</v>
      </c>
      <c r="AB421" s="18">
        <f t="shared" si="469"/>
        <v>1.4182108482603583E-2</v>
      </c>
      <c r="AC421" s="18">
        <f t="shared" si="470"/>
        <v>2.721937263855176E-4</v>
      </c>
      <c r="AD421" s="18">
        <f t="shared" si="471"/>
        <v>2.9252839118993597E-3</v>
      </c>
      <c r="AE421" s="18">
        <f t="shared" si="472"/>
        <v>3.5760069587885326E-3</v>
      </c>
      <c r="AF421" s="18">
        <f t="shared" si="473"/>
        <v>2.1857409664214436E-3</v>
      </c>
      <c r="AG421" s="18">
        <f t="shared" si="474"/>
        <v>8.9065143093036865E-4</v>
      </c>
      <c r="AH421" s="18">
        <f t="shared" si="475"/>
        <v>1.1502518145004383E-2</v>
      </c>
      <c r="AI421" s="18">
        <f t="shared" si="476"/>
        <v>9.9854360235752098E-3</v>
      </c>
      <c r="AJ421" s="18">
        <f t="shared" si="477"/>
        <v>4.3342219209720504E-3</v>
      </c>
      <c r="AK421" s="18">
        <f t="shared" si="478"/>
        <v>1.2541919128273677E-3</v>
      </c>
      <c r="AL421" s="18">
        <f t="shared" si="479"/>
        <v>1.1554270789243532E-5</v>
      </c>
      <c r="AM421" s="18">
        <f t="shared" si="480"/>
        <v>5.0789288023424814E-4</v>
      </c>
      <c r="AN421" s="18">
        <f t="shared" si="481"/>
        <v>6.2087254732740179E-4</v>
      </c>
      <c r="AO421" s="18">
        <f t="shared" si="482"/>
        <v>3.7949214787872813E-4</v>
      </c>
      <c r="AP421" s="18">
        <f t="shared" si="483"/>
        <v>1.5463645039714085E-4</v>
      </c>
      <c r="AQ421" s="18">
        <f t="shared" si="484"/>
        <v>4.7258748155447256E-5</v>
      </c>
      <c r="AR421" s="18">
        <f t="shared" si="485"/>
        <v>2.8122456601772853E-3</v>
      </c>
      <c r="AS421" s="18">
        <f t="shared" si="486"/>
        <v>2.4413349119099879E-3</v>
      </c>
      <c r="AT421" s="18">
        <f t="shared" si="487"/>
        <v>1.0596720330141465E-3</v>
      </c>
      <c r="AU421" s="18">
        <f t="shared" si="488"/>
        <v>3.0663683546633251E-4</v>
      </c>
      <c r="AV421" s="18">
        <f t="shared" si="489"/>
        <v>6.6548525818896996E-5</v>
      </c>
      <c r="AW421" s="18">
        <f t="shared" si="490"/>
        <v>3.4059987155088972E-7</v>
      </c>
      <c r="AX421" s="18">
        <f t="shared" si="491"/>
        <v>7.3484370965196417E-5</v>
      </c>
      <c r="AY421" s="18">
        <f t="shared" si="492"/>
        <v>8.983080953777213E-5</v>
      </c>
      <c r="AZ421" s="18">
        <f t="shared" si="493"/>
        <v>5.49067389175407E-5</v>
      </c>
      <c r="BA421" s="18">
        <f t="shared" si="494"/>
        <v>2.2373541209090646E-5</v>
      </c>
      <c r="BB421" s="18">
        <f t="shared" si="495"/>
        <v>6.8376217032299754E-6</v>
      </c>
      <c r="BC421" s="18">
        <f t="shared" si="496"/>
        <v>1.6717271573437007E-6</v>
      </c>
      <c r="BD421" s="18">
        <f t="shared" si="497"/>
        <v>5.7297059895103451E-4</v>
      </c>
      <c r="BE421" s="18">
        <f t="shared" si="498"/>
        <v>4.9740075930242698E-4</v>
      </c>
      <c r="BF421" s="18">
        <f t="shared" si="499"/>
        <v>2.1589896218721528E-4</v>
      </c>
      <c r="BG421" s="18">
        <f t="shared" si="500"/>
        <v>6.2474588819000433E-5</v>
      </c>
      <c r="BH421" s="18">
        <f t="shared" si="501"/>
        <v>1.3558683452767079E-5</v>
      </c>
      <c r="BI421" s="18">
        <f t="shared" si="502"/>
        <v>2.3540822013884677E-6</v>
      </c>
      <c r="BJ421" s="19">
        <f t="shared" si="503"/>
        <v>0.26240046641008002</v>
      </c>
      <c r="BK421" s="19">
        <f t="shared" si="504"/>
        <v>0.29408591110923821</v>
      </c>
      <c r="BL421" s="19">
        <f t="shared" si="505"/>
        <v>0.4056503695863361</v>
      </c>
      <c r="BM421" s="19">
        <f t="shared" si="506"/>
        <v>0.3475031120892072</v>
      </c>
      <c r="BN421" s="19">
        <f t="shared" si="507"/>
        <v>0.6521818022987127</v>
      </c>
    </row>
    <row r="422" spans="1:66" x14ac:dyDescent="0.25">
      <c r="A422" t="s">
        <v>24</v>
      </c>
      <c r="B422" t="s">
        <v>289</v>
      </c>
      <c r="C422" t="s">
        <v>184</v>
      </c>
      <c r="D422" s="16">
        <v>44379</v>
      </c>
      <c r="E422" s="15">
        <f>VLOOKUP(A422,home!$A$2:$E$405,3,FALSE)</f>
        <v>1.6</v>
      </c>
      <c r="F422" s="15">
        <f>VLOOKUP(B422,home!$B$2:$E$405,3,FALSE)</f>
        <v>0.69</v>
      </c>
      <c r="G422" s="15">
        <f>VLOOKUP(C422,away!$B$2:$E$405,4,FALSE)</f>
        <v>0.94</v>
      </c>
      <c r="H422" s="15">
        <f>VLOOKUP(A422,away!$A$2:$E$405,3,FALSE)</f>
        <v>1.46</v>
      </c>
      <c r="I422" s="15">
        <f>VLOOKUP(C422,away!$B$2:$E$405,3,FALSE)</f>
        <v>0.81</v>
      </c>
      <c r="J422" s="15">
        <f>VLOOKUP(B422,home!$B$2:$E$405,4,FALSE)</f>
        <v>1.37</v>
      </c>
      <c r="K422" s="17">
        <f t="shared" si="508"/>
        <v>1.0377599999999998</v>
      </c>
      <c r="L422" s="17">
        <f t="shared" si="509"/>
        <v>1.6201620000000003</v>
      </c>
      <c r="M422" s="18">
        <f t="shared" si="454"/>
        <v>7.0093725275250998E-2</v>
      </c>
      <c r="N422" s="18">
        <f t="shared" si="455"/>
        <v>7.2740464341644454E-2</v>
      </c>
      <c r="O422" s="18">
        <f t="shared" si="456"/>
        <v>0.11356319012940123</v>
      </c>
      <c r="P422" s="18">
        <f t="shared" si="457"/>
        <v>0.1178513361886874</v>
      </c>
      <c r="Q422" s="18">
        <f t="shared" si="458"/>
        <v>3.7743572137592475E-2</v>
      </c>
      <c r="R422" s="18">
        <f t="shared" si="459"/>
        <v>9.1995382623215521E-2</v>
      </c>
      <c r="S422" s="18">
        <f t="shared" si="460"/>
        <v>4.9537021277291822E-2</v>
      </c>
      <c r="T422" s="18">
        <f t="shared" si="461"/>
        <v>6.1150701321586114E-2</v>
      </c>
      <c r="U422" s="18">
        <f t="shared" si="462"/>
        <v>9.5469128271068113E-2</v>
      </c>
      <c r="V422" s="18">
        <f t="shared" si="463"/>
        <v>9.2542823918356359E-3</v>
      </c>
      <c r="W422" s="18">
        <f t="shared" si="464"/>
        <v>1.3056256473835985E-2</v>
      </c>
      <c r="X422" s="18">
        <f t="shared" si="465"/>
        <v>2.1153250601163062E-2</v>
      </c>
      <c r="Y422" s="18">
        <f t="shared" si="466"/>
        <v>1.7135846400240781E-2</v>
      </c>
      <c r="Z422" s="18">
        <f t="shared" si="467"/>
        <v>4.968247436719804E-2</v>
      </c>
      <c r="AA422" s="18">
        <f t="shared" si="468"/>
        <v>5.1558484599303428E-2</v>
      </c>
      <c r="AB422" s="18">
        <f t="shared" si="469"/>
        <v>2.6752666488886558E-2</v>
      </c>
      <c r="AC422" s="18">
        <f t="shared" si="470"/>
        <v>9.7247430232028499E-4</v>
      </c>
      <c r="AD422" s="18">
        <f t="shared" si="471"/>
        <v>3.3873151795720063E-3</v>
      </c>
      <c r="AE422" s="18">
        <f t="shared" si="472"/>
        <v>5.4879993359657426E-3</v>
      </c>
      <c r="AF422" s="18">
        <f t="shared" si="473"/>
        <v>4.4457239900784666E-3</v>
      </c>
      <c r="AG422" s="18">
        <f t="shared" si="474"/>
        <v>2.4009310237378362E-3</v>
      </c>
      <c r="AH422" s="18">
        <f t="shared" si="475"/>
        <v>2.0123414258927077E-2</v>
      </c>
      <c r="AI422" s="18">
        <f t="shared" si="476"/>
        <v>2.0883274381344158E-2</v>
      </c>
      <c r="AJ422" s="18">
        <f t="shared" si="477"/>
        <v>1.0835913410991856E-2</v>
      </c>
      <c r="AK422" s="18">
        <f t="shared" si="478"/>
        <v>3.7483591671303015E-3</v>
      </c>
      <c r="AL422" s="18">
        <f t="shared" si="479"/>
        <v>6.5402371175197493E-5</v>
      </c>
      <c r="AM422" s="18">
        <f t="shared" si="480"/>
        <v>7.0304404015052928E-4</v>
      </c>
      <c r="AN422" s="18">
        <f t="shared" si="481"/>
        <v>1.1390452381783622E-3</v>
      </c>
      <c r="AO422" s="18">
        <f t="shared" si="482"/>
        <v>9.2271890558876608E-4</v>
      </c>
      <c r="AP422" s="18">
        <f t="shared" si="483"/>
        <v>4.9831803583883557E-4</v>
      </c>
      <c r="AQ422" s="18">
        <f t="shared" si="484"/>
        <v>2.0183898639517987E-4</v>
      </c>
      <c r="AR422" s="18">
        <f t="shared" si="485"/>
        <v>6.5206382185143633E-3</v>
      </c>
      <c r="AS422" s="18">
        <f t="shared" si="486"/>
        <v>6.7668575176454641E-3</v>
      </c>
      <c r="AT422" s="18">
        <f t="shared" si="487"/>
        <v>3.5111870287558781E-3</v>
      </c>
      <c r="AU422" s="18">
        <f t="shared" si="488"/>
        <v>1.2145898169872329E-3</v>
      </c>
      <c r="AV422" s="18">
        <f t="shared" si="489"/>
        <v>3.1511318211916757E-4</v>
      </c>
      <c r="AW422" s="18">
        <f t="shared" si="490"/>
        <v>3.0545438358259774E-6</v>
      </c>
      <c r="AX422" s="18">
        <f t="shared" si="491"/>
        <v>1.2159849718443546E-4</v>
      </c>
      <c r="AY422" s="18">
        <f t="shared" si="492"/>
        <v>1.9700926439532938E-4</v>
      </c>
      <c r="AZ422" s="18">
        <f t="shared" si="493"/>
        <v>1.595934619106329E-4</v>
      </c>
      <c r="BA422" s="18">
        <f t="shared" si="494"/>
        <v>8.6189087478684952E-5</v>
      </c>
      <c r="BB422" s="18">
        <f t="shared" si="495"/>
        <v>3.4910071086910287E-5</v>
      </c>
      <c r="BC422" s="18">
        <f t="shared" si="496"/>
        <v>1.1311994118462152E-5</v>
      </c>
      <c r="BD422" s="18">
        <f t="shared" si="497"/>
        <v>1.7607483762307769E-3</v>
      </c>
      <c r="BE422" s="18">
        <f t="shared" si="498"/>
        <v>1.8272342349172506E-3</v>
      </c>
      <c r="BF422" s="18">
        <f t="shared" si="499"/>
        <v>9.4811529981386289E-4</v>
      </c>
      <c r="BG422" s="18">
        <f t="shared" si="500"/>
        <v>3.2797204451161135E-4</v>
      </c>
      <c r="BH422" s="18">
        <f t="shared" si="501"/>
        <v>8.5089067228092421E-5</v>
      </c>
      <c r="BI422" s="18">
        <f t="shared" si="502"/>
        <v>1.7660406081325044E-5</v>
      </c>
      <c r="BJ422" s="19">
        <f t="shared" si="503"/>
        <v>0.24277763838774308</v>
      </c>
      <c r="BK422" s="19">
        <f t="shared" si="504"/>
        <v>0.24797125107095666</v>
      </c>
      <c r="BL422" s="19">
        <f t="shared" si="505"/>
        <v>0.45822501852307324</v>
      </c>
      <c r="BM422" s="19">
        <f t="shared" si="506"/>
        <v>0.49447475693261955</v>
      </c>
      <c r="BN422" s="19">
        <f t="shared" si="507"/>
        <v>0.50398767069579209</v>
      </c>
    </row>
    <row r="423" spans="1:66" x14ac:dyDescent="0.25">
      <c r="A423" t="s">
        <v>24</v>
      </c>
      <c r="B423" t="s">
        <v>327</v>
      </c>
      <c r="C423" t="s">
        <v>288</v>
      </c>
      <c r="D423" s="16">
        <v>44379</v>
      </c>
      <c r="E423" s="15">
        <f>VLOOKUP(A423,home!$A$2:$E$405,3,FALSE)</f>
        <v>1.6</v>
      </c>
      <c r="F423" s="15">
        <f>VLOOKUP(B423,home!$B$2:$E$405,3,FALSE)</f>
        <v>1.25</v>
      </c>
      <c r="G423" s="15">
        <f>VLOOKUP(C423,away!$B$2:$E$405,4,FALSE)</f>
        <v>1.62</v>
      </c>
      <c r="H423" s="15">
        <f>VLOOKUP(A423,away!$A$2:$E$405,3,FALSE)</f>
        <v>1.46</v>
      </c>
      <c r="I423" s="15">
        <f>VLOOKUP(C423,away!$B$2:$E$405,3,FALSE)</f>
        <v>0.56000000000000005</v>
      </c>
      <c r="J423" s="15">
        <f>VLOOKUP(B423,home!$B$2:$E$405,4,FALSE)</f>
        <v>1.03</v>
      </c>
      <c r="K423" s="17">
        <f t="shared" si="508"/>
        <v>3.24</v>
      </c>
      <c r="L423" s="17">
        <f t="shared" si="509"/>
        <v>0.8421280000000001</v>
      </c>
      <c r="M423" s="18">
        <f t="shared" si="454"/>
        <v>1.6871524820404708E-2</v>
      </c>
      <c r="N423" s="18">
        <f t="shared" si="455"/>
        <v>5.4663740418111256E-2</v>
      </c>
      <c r="O423" s="18">
        <f t="shared" si="456"/>
        <v>1.4207983453957778E-2</v>
      </c>
      <c r="P423" s="18">
        <f t="shared" si="457"/>
        <v>4.60338663908232E-2</v>
      </c>
      <c r="Q423" s="18">
        <f t="shared" si="458"/>
        <v>8.8555259477340262E-2</v>
      </c>
      <c r="R423" s="18">
        <f t="shared" si="459"/>
        <v>5.9824703450572763E-3</v>
      </c>
      <c r="S423" s="18">
        <f t="shared" si="460"/>
        <v>3.1400790347136644E-2</v>
      </c>
      <c r="T423" s="18">
        <f t="shared" si="461"/>
        <v>7.4574863553133613E-2</v>
      </c>
      <c r="U423" s="18">
        <f t="shared" si="462"/>
        <v>1.9383203917985578E-2</v>
      </c>
      <c r="V423" s="18">
        <f t="shared" si="463"/>
        <v>9.5196545184432595E-3</v>
      </c>
      <c r="W423" s="18">
        <f t="shared" si="464"/>
        <v>9.5639680235527477E-2</v>
      </c>
      <c r="X423" s="18">
        <f t="shared" si="465"/>
        <v>8.0540852637384294E-2</v>
      </c>
      <c r="Y423" s="18">
        <f t="shared" si="466"/>
        <v>3.3912853574907573E-2</v>
      </c>
      <c r="Z423" s="18">
        <f t="shared" si="467"/>
        <v>1.6793352622474654E-3</v>
      </c>
      <c r="AA423" s="18">
        <f t="shared" si="468"/>
        <v>5.441046249681788E-3</v>
      </c>
      <c r="AB423" s="18">
        <f t="shared" si="469"/>
        <v>8.8144949244845002E-3</v>
      </c>
      <c r="AC423" s="18">
        <f t="shared" si="470"/>
        <v>1.6233954431122855E-3</v>
      </c>
      <c r="AD423" s="18">
        <f t="shared" si="471"/>
        <v>7.7468140990777271E-2</v>
      </c>
      <c r="AE423" s="18">
        <f t="shared" si="472"/>
        <v>6.523809063628129E-2</v>
      </c>
      <c r="AF423" s="18">
        <f t="shared" si="473"/>
        <v>2.7469411395675138E-2</v>
      </c>
      <c r="AG423" s="18">
        <f t="shared" si="474"/>
        <v>7.7109201599390408E-3</v>
      </c>
      <c r="AH423" s="18">
        <f t="shared" si="475"/>
        <v>3.5355381143148325E-4</v>
      </c>
      <c r="AI423" s="18">
        <f t="shared" si="476"/>
        <v>1.1455143490380058E-3</v>
      </c>
      <c r="AJ423" s="18">
        <f t="shared" si="477"/>
        <v>1.8557332454415701E-3</v>
      </c>
      <c r="AK423" s="18">
        <f t="shared" si="478"/>
        <v>2.0041919050768956E-3</v>
      </c>
      <c r="AL423" s="18">
        <f t="shared" si="479"/>
        <v>1.771770358001574E-4</v>
      </c>
      <c r="AM423" s="18">
        <f t="shared" si="480"/>
        <v>5.0199355362023669E-2</v>
      </c>
      <c r="AN423" s="18">
        <f t="shared" si="481"/>
        <v>4.2274282732310271E-2</v>
      </c>
      <c r="AO423" s="18">
        <f t="shared" si="482"/>
        <v>1.7800178584397489E-2</v>
      </c>
      <c r="AP423" s="18">
        <f t="shared" si="483"/>
        <v>4.9966762636404986E-3</v>
      </c>
      <c r="AQ423" s="18">
        <f t="shared" si="484"/>
        <v>1.0519602471367611E-3</v>
      </c>
      <c r="AR423" s="18">
        <f t="shared" si="485"/>
        <v>5.9547512822634473E-5</v>
      </c>
      <c r="AS423" s="18">
        <f t="shared" si="486"/>
        <v>1.9293394154533568E-4</v>
      </c>
      <c r="AT423" s="18">
        <f t="shared" si="487"/>
        <v>3.1255298530344394E-4</v>
      </c>
      <c r="AU423" s="18">
        <f t="shared" si="488"/>
        <v>3.3755722412771942E-4</v>
      </c>
      <c r="AV423" s="18">
        <f t="shared" si="489"/>
        <v>2.7342135154345275E-4</v>
      </c>
      <c r="AW423" s="18">
        <f t="shared" si="490"/>
        <v>1.3428516852388349E-5</v>
      </c>
      <c r="AX423" s="18">
        <f t="shared" si="491"/>
        <v>2.7107651895492798E-2</v>
      </c>
      <c r="AY423" s="18">
        <f t="shared" si="492"/>
        <v>2.282811267544756E-2</v>
      </c>
      <c r="AZ423" s="18">
        <f t="shared" si="493"/>
        <v>9.6120964355746498E-3</v>
      </c>
      <c r="BA423" s="18">
        <f t="shared" si="494"/>
        <v>2.6982051823658711E-3</v>
      </c>
      <c r="BB423" s="18">
        <f t="shared" si="495"/>
        <v>5.6805853345385127E-4</v>
      </c>
      <c r="BC423" s="18">
        <f t="shared" si="496"/>
        <v>9.567559933208504E-5</v>
      </c>
      <c r="BD423" s="18">
        <f t="shared" si="497"/>
        <v>8.3577713130499185E-6</v>
      </c>
      <c r="BE423" s="18">
        <f t="shared" si="498"/>
        <v>2.7079179054281736E-5</v>
      </c>
      <c r="BF423" s="18">
        <f t="shared" si="499"/>
        <v>4.3868270067936426E-5</v>
      </c>
      <c r="BG423" s="18">
        <f t="shared" si="500"/>
        <v>4.7377731673371335E-5</v>
      </c>
      <c r="BH423" s="18">
        <f t="shared" si="501"/>
        <v>3.837596265543079E-5</v>
      </c>
      <c r="BI423" s="18">
        <f t="shared" si="502"/>
        <v>2.4867623800719149E-5</v>
      </c>
      <c r="BJ423" s="19">
        <f t="shared" si="503"/>
        <v>0.78500606659025285</v>
      </c>
      <c r="BK423" s="19">
        <f t="shared" si="504"/>
        <v>0.1284545212311678</v>
      </c>
      <c r="BL423" s="19">
        <f t="shared" si="505"/>
        <v>6.0554131756062238E-2</v>
      </c>
      <c r="BM423" s="19">
        <f t="shared" si="506"/>
        <v>0.72656452577544062</v>
      </c>
      <c r="BN423" s="19">
        <f t="shared" si="507"/>
        <v>0.22631484490569448</v>
      </c>
    </row>
    <row r="424" spans="1:66" x14ac:dyDescent="0.25">
      <c r="A424" t="s">
        <v>24</v>
      </c>
      <c r="B424" t="s">
        <v>185</v>
      </c>
      <c r="C424" t="s">
        <v>181</v>
      </c>
      <c r="D424" s="16">
        <v>44379</v>
      </c>
      <c r="E424" s="15">
        <f>VLOOKUP(A424,home!$A$2:$E$405,3,FALSE)</f>
        <v>1.6</v>
      </c>
      <c r="F424" s="15">
        <f>VLOOKUP(B424,home!$B$2:$E$405,3,FALSE)</f>
        <v>0.44</v>
      </c>
      <c r="G424" s="15">
        <f>VLOOKUP(C424,away!$B$2:$E$405,4,FALSE)</f>
        <v>0.69</v>
      </c>
      <c r="H424" s="15">
        <f>VLOOKUP(A424,away!$A$2:$E$405,3,FALSE)</f>
        <v>1.46</v>
      </c>
      <c r="I424" s="15">
        <f>VLOOKUP(C424,away!$B$2:$E$405,3,FALSE)</f>
        <v>0.69</v>
      </c>
      <c r="J424" s="15">
        <f>VLOOKUP(B424,home!$B$2:$E$405,4,FALSE)</f>
        <v>0.82</v>
      </c>
      <c r="K424" s="17">
        <f t="shared" si="508"/>
        <v>0.48576000000000003</v>
      </c>
      <c r="L424" s="17">
        <f t="shared" si="509"/>
        <v>0.8260679999999998</v>
      </c>
      <c r="M424" s="18">
        <f t="shared" si="454"/>
        <v>0.2693272758602373</v>
      </c>
      <c r="N424" s="18">
        <f t="shared" si="455"/>
        <v>0.13082841752186891</v>
      </c>
      <c r="O424" s="18">
        <f t="shared" si="456"/>
        <v>0.22248264411531449</v>
      </c>
      <c r="P424" s="18">
        <f t="shared" si="457"/>
        <v>0.10807316920545519</v>
      </c>
      <c r="Q424" s="18">
        <f t="shared" si="458"/>
        <v>3.177560604771152E-2</v>
      </c>
      <c r="R424" s="18">
        <f t="shared" si="459"/>
        <v>9.1892896429524765E-2</v>
      </c>
      <c r="S424" s="18">
        <f t="shared" si="460"/>
        <v>1.0841651541609895E-2</v>
      </c>
      <c r="T424" s="18">
        <f t="shared" si="461"/>
        <v>2.6248811336620954E-2</v>
      </c>
      <c r="U424" s="18">
        <f t="shared" si="462"/>
        <v>4.4637893369605962E-2</v>
      </c>
      <c r="V424" s="18">
        <f t="shared" si="463"/>
        <v>4.8338201080227729E-4</v>
      </c>
      <c r="W424" s="18">
        <f t="shared" si="464"/>
        <v>5.1451061312454511E-3</v>
      </c>
      <c r="X424" s="18">
        <f t="shared" si="465"/>
        <v>4.2502075316256669E-3</v>
      </c>
      <c r="Y424" s="18">
        <f t="shared" si="466"/>
        <v>1.7554802176174748E-3</v>
      </c>
      <c r="Z424" s="18">
        <f t="shared" si="467"/>
        <v>2.5303260389248215E-2</v>
      </c>
      <c r="AA424" s="18">
        <f t="shared" si="468"/>
        <v>1.2291311766681216E-2</v>
      </c>
      <c r="AB424" s="18">
        <f t="shared" si="469"/>
        <v>2.9853138018915335E-3</v>
      </c>
      <c r="AC424" s="18">
        <f t="shared" si="470"/>
        <v>1.212294263490625E-5</v>
      </c>
      <c r="AD424" s="18">
        <f t="shared" si="471"/>
        <v>6.2482168857844742E-4</v>
      </c>
      <c r="AE424" s="18">
        <f t="shared" si="472"/>
        <v>5.1614520264062084E-4</v>
      </c>
      <c r="AF424" s="18">
        <f t="shared" si="473"/>
        <v>2.1318551762746608E-4</v>
      </c>
      <c r="AG424" s="18">
        <f t="shared" si="474"/>
        <v>5.8701911391828535E-5</v>
      </c>
      <c r="AH424" s="18">
        <f t="shared" si="475"/>
        <v>5.2255534258063719E-3</v>
      </c>
      <c r="AI424" s="18">
        <f t="shared" si="476"/>
        <v>2.5383648321197039E-3</v>
      </c>
      <c r="AJ424" s="18">
        <f t="shared" si="477"/>
        <v>6.1651805042523369E-4</v>
      </c>
      <c r="AK424" s="18">
        <f t="shared" si="478"/>
        <v>9.9826602724853875E-5</v>
      </c>
      <c r="AL424" s="18">
        <f t="shared" si="479"/>
        <v>1.9458331154400231E-7</v>
      </c>
      <c r="AM424" s="18">
        <f t="shared" si="480"/>
        <v>6.0702676688773337E-5</v>
      </c>
      <c r="AN424" s="18">
        <f t="shared" si="481"/>
        <v>5.0144538726941603E-5</v>
      </c>
      <c r="AO424" s="18">
        <f t="shared" si="482"/>
        <v>2.0711399408543591E-5</v>
      </c>
      <c r="AP424" s="18">
        <f t="shared" si="483"/>
        <v>5.7030080955389278E-6</v>
      </c>
      <c r="AQ424" s="18">
        <f t="shared" si="484"/>
        <v>1.1777681228664124E-6</v>
      </c>
      <c r="AR424" s="18">
        <f t="shared" si="485"/>
        <v>8.6333249346980372E-4</v>
      </c>
      <c r="AS424" s="18">
        <f t="shared" si="486"/>
        <v>4.1937239202789192E-4</v>
      </c>
      <c r="AT424" s="18">
        <f t="shared" si="487"/>
        <v>1.0185716657573439E-4</v>
      </c>
      <c r="AU424" s="18">
        <f t="shared" si="488"/>
        <v>1.6492712411942919E-5</v>
      </c>
      <c r="AV424" s="18">
        <f t="shared" si="489"/>
        <v>2.0028749953063472E-6</v>
      </c>
      <c r="AW424" s="18">
        <f t="shared" si="490"/>
        <v>2.1689055408604958E-9</v>
      </c>
      <c r="AX424" s="18">
        <f t="shared" si="491"/>
        <v>4.9144887047230907E-6</v>
      </c>
      <c r="AY424" s="18">
        <f t="shared" si="492"/>
        <v>4.059701855333193E-6</v>
      </c>
      <c r="AZ424" s="18">
        <f t="shared" si="493"/>
        <v>1.6767948961156896E-6</v>
      </c>
      <c r="BA424" s="18">
        <f t="shared" si="494"/>
        <v>4.6171553541483167E-7</v>
      </c>
      <c r="BB424" s="18">
        <f t="shared" si="495"/>
        <v>9.5352107227264773E-8</v>
      </c>
      <c r="BC424" s="18">
        <f t="shared" si="496"/>
        <v>1.5753464902602432E-8</v>
      </c>
      <c r="BD424" s="18">
        <f t="shared" si="497"/>
        <v>1.1886189103593555E-4</v>
      </c>
      <c r="BE424" s="18">
        <f t="shared" si="498"/>
        <v>5.7738352189616062E-5</v>
      </c>
      <c r="BF424" s="18">
        <f t="shared" si="499"/>
        <v>1.4023490979813949E-5</v>
      </c>
      <c r="BG424" s="18">
        <f t="shared" si="500"/>
        <v>2.2706836594514756E-6</v>
      </c>
      <c r="BH424" s="18">
        <f t="shared" si="501"/>
        <v>2.7575182360378707E-7</v>
      </c>
      <c r="BI424" s="18">
        <f t="shared" si="502"/>
        <v>2.6789841166755131E-8</v>
      </c>
      <c r="BJ424" s="19">
        <f t="shared" si="503"/>
        <v>0.20156614630453473</v>
      </c>
      <c r="BK424" s="19">
        <f t="shared" si="504"/>
        <v>0.38874185584590643</v>
      </c>
      <c r="BL424" s="19">
        <f t="shared" si="505"/>
        <v>0.38436657699310434</v>
      </c>
      <c r="BM424" s="19">
        <f t="shared" si="506"/>
        <v>0.14559377281973185</v>
      </c>
      <c r="BN424" s="19">
        <f t="shared" si="507"/>
        <v>0.85438000918011225</v>
      </c>
    </row>
    <row r="425" spans="1:66" x14ac:dyDescent="0.25">
      <c r="A425" t="s">
        <v>24</v>
      </c>
      <c r="B425" t="s">
        <v>291</v>
      </c>
      <c r="C425" t="s">
        <v>180</v>
      </c>
      <c r="D425" s="16">
        <v>44379</v>
      </c>
      <c r="E425" s="15">
        <f>VLOOKUP(A425,home!$A$2:$E$405,3,FALSE)</f>
        <v>1.6</v>
      </c>
      <c r="F425" s="15">
        <f>VLOOKUP(B425,home!$B$2:$E$405,3,FALSE)</f>
        <v>0.19</v>
      </c>
      <c r="G425" s="15">
        <f>VLOOKUP(C425,away!$B$2:$E$405,4,FALSE)</f>
        <v>1</v>
      </c>
      <c r="H425" s="15">
        <f>VLOOKUP(A425,away!$A$2:$E$405,3,FALSE)</f>
        <v>1.46</v>
      </c>
      <c r="I425" s="15">
        <f>VLOOKUP(C425,away!$B$2:$E$405,3,FALSE)</f>
        <v>0.44</v>
      </c>
      <c r="J425" s="15">
        <f>VLOOKUP(B425,home!$B$2:$E$405,4,FALSE)</f>
        <v>1.03</v>
      </c>
      <c r="K425" s="17">
        <f t="shared" si="508"/>
        <v>0.30400000000000005</v>
      </c>
      <c r="L425" s="17">
        <f t="shared" si="509"/>
        <v>0.66167200000000004</v>
      </c>
      <c r="M425" s="18">
        <f t="shared" si="454"/>
        <v>0.38072726503280507</v>
      </c>
      <c r="N425" s="18">
        <f t="shared" si="455"/>
        <v>0.11574108856997277</v>
      </c>
      <c r="O425" s="18">
        <f t="shared" si="456"/>
        <v>0.25191657090878622</v>
      </c>
      <c r="P425" s="18">
        <f t="shared" si="457"/>
        <v>7.6582637556271038E-2</v>
      </c>
      <c r="Q425" s="18">
        <f t="shared" si="458"/>
        <v>1.7592645462635861E-2</v>
      </c>
      <c r="R425" s="18">
        <f t="shared" si="459"/>
        <v>8.3343070653179196E-2</v>
      </c>
      <c r="S425" s="18">
        <f t="shared" si="460"/>
        <v>3.8511166087421048E-3</v>
      </c>
      <c r="T425" s="18">
        <f t="shared" si="461"/>
        <v>1.1640560908553197E-2</v>
      </c>
      <c r="U425" s="18">
        <f t="shared" si="462"/>
        <v>2.5336293478566481E-2</v>
      </c>
      <c r="V425" s="18">
        <f t="shared" si="463"/>
        <v>8.6071723637426737E-5</v>
      </c>
      <c r="W425" s="18">
        <f t="shared" si="464"/>
        <v>1.7827214068804342E-3</v>
      </c>
      <c r="X425" s="18">
        <f t="shared" si="465"/>
        <v>1.1795768387333908E-3</v>
      </c>
      <c r="Y425" s="18">
        <f t="shared" si="466"/>
        <v>3.9024648301920007E-4</v>
      </c>
      <c r="Z425" s="18">
        <f t="shared" si="467"/>
        <v>1.83819254150768E-2</v>
      </c>
      <c r="AA425" s="18">
        <f t="shared" si="468"/>
        <v>5.588105326183348E-3</v>
      </c>
      <c r="AB425" s="18">
        <f t="shared" si="469"/>
        <v>8.4939200957986894E-4</v>
      </c>
      <c r="AC425" s="18">
        <f t="shared" si="470"/>
        <v>1.082073740929845E-6</v>
      </c>
      <c r="AD425" s="18">
        <f t="shared" si="471"/>
        <v>1.3548682692291299E-4</v>
      </c>
      <c r="AE425" s="18">
        <f t="shared" si="472"/>
        <v>8.9647839743737712E-5</v>
      </c>
      <c r="AF425" s="18">
        <f t="shared" si="473"/>
        <v>2.9658732709459203E-5</v>
      </c>
      <c r="AG425" s="18">
        <f t="shared" si="474"/>
        <v>6.5414509964444319E-6</v>
      </c>
      <c r="AH425" s="18">
        <f t="shared" si="475"/>
        <v>3.040701338311174E-3</v>
      </c>
      <c r="AI425" s="18">
        <f t="shared" si="476"/>
        <v>9.2437320684659707E-4</v>
      </c>
      <c r="AJ425" s="18">
        <f t="shared" si="477"/>
        <v>1.4050472744068276E-4</v>
      </c>
      <c r="AK425" s="18">
        <f t="shared" si="478"/>
        <v>1.4237812380655855E-5</v>
      </c>
      <c r="AL425" s="18">
        <f t="shared" si="479"/>
        <v>8.7062912191117621E-9</v>
      </c>
      <c r="AM425" s="18">
        <f t="shared" si="480"/>
        <v>8.2375990769131169E-6</v>
      </c>
      <c r="AN425" s="18">
        <f t="shared" si="481"/>
        <v>5.4505886564192562E-6</v>
      </c>
      <c r="AO425" s="18">
        <f t="shared" si="482"/>
        <v>1.8032509487351209E-6</v>
      </c>
      <c r="AP425" s="18">
        <f t="shared" si="483"/>
        <v>3.9772022058382174E-7</v>
      </c>
      <c r="AQ425" s="18">
        <f t="shared" si="484"/>
        <v>6.5790083448534629E-8</v>
      </c>
      <c r="AR425" s="18">
        <f t="shared" si="485"/>
        <v>4.0238938718460627E-4</v>
      </c>
      <c r="AS425" s="18">
        <f t="shared" si="486"/>
        <v>1.2232637370412032E-4</v>
      </c>
      <c r="AT425" s="18">
        <f t="shared" si="487"/>
        <v>1.8593608803026292E-5</v>
      </c>
      <c r="AU425" s="18">
        <f t="shared" si="488"/>
        <v>1.8841523587066646E-6</v>
      </c>
      <c r="AV425" s="18">
        <f t="shared" si="489"/>
        <v>1.4319557926170651E-7</v>
      </c>
      <c r="AW425" s="18">
        <f t="shared" si="490"/>
        <v>4.8645988154271161E-11</v>
      </c>
      <c r="AX425" s="18">
        <f t="shared" si="491"/>
        <v>4.1737168656359763E-7</v>
      </c>
      <c r="AY425" s="18">
        <f t="shared" si="492"/>
        <v>2.7616315859190882E-7</v>
      </c>
      <c r="AZ425" s="18">
        <f t="shared" si="493"/>
        <v>9.1364714735912726E-8</v>
      </c>
      <c r="BA425" s="18">
        <f t="shared" si="494"/>
        <v>2.0151157842913621E-8</v>
      </c>
      <c r="BB425" s="18">
        <f t="shared" si="495"/>
        <v>3.333364228059085E-9</v>
      </c>
      <c r="BC425" s="18">
        <f t="shared" si="496"/>
        <v>4.4111875510166226E-10</v>
      </c>
      <c r="BD425" s="18">
        <f t="shared" si="497"/>
        <v>4.437496509953545E-5</v>
      </c>
      <c r="BE425" s="18">
        <f t="shared" si="498"/>
        <v>1.348998939025878E-5</v>
      </c>
      <c r="BF425" s="18">
        <f t="shared" si="499"/>
        <v>2.0504783873193345E-6</v>
      </c>
      <c r="BG425" s="18">
        <f t="shared" si="500"/>
        <v>2.0778180991502595E-7</v>
      </c>
      <c r="BH425" s="18">
        <f t="shared" si="501"/>
        <v>1.579141755354197E-8</v>
      </c>
      <c r="BI425" s="18">
        <f t="shared" si="502"/>
        <v>9.6011818725535247E-10</v>
      </c>
      <c r="BJ425" s="19">
        <f t="shared" si="503"/>
        <v>0.14860493829435423</v>
      </c>
      <c r="BK425" s="19">
        <f t="shared" si="504"/>
        <v>0.46124845786464647</v>
      </c>
      <c r="BL425" s="19">
        <f t="shared" si="505"/>
        <v>0.37175872614512673</v>
      </c>
      <c r="BM425" s="19">
        <f t="shared" si="506"/>
        <v>7.4090493421041334E-2</v>
      </c>
      <c r="BN425" s="19">
        <f t="shared" si="507"/>
        <v>0.92590327818365026</v>
      </c>
    </row>
    <row r="426" spans="1:66" x14ac:dyDescent="0.25">
      <c r="A426" t="s">
        <v>24</v>
      </c>
      <c r="B426" t="s">
        <v>25</v>
      </c>
      <c r="C426" t="s">
        <v>326</v>
      </c>
      <c r="D426" s="16">
        <v>44379</v>
      </c>
      <c r="E426" s="15">
        <f>VLOOKUP(A426,home!$A$2:$E$405,3,FALSE)</f>
        <v>1.6</v>
      </c>
      <c r="F426" s="15">
        <f>VLOOKUP(B426,home!$B$2:$E$405,3,FALSE)</f>
        <v>1</v>
      </c>
      <c r="G426" s="15">
        <f>VLOOKUP(C426,away!$B$2:$E$405,4,FALSE)</f>
        <v>1.19</v>
      </c>
      <c r="H426" s="15">
        <f>VLOOKUP(A426,away!$A$2:$E$405,3,FALSE)</f>
        <v>1.46</v>
      </c>
      <c r="I426" s="15">
        <f>VLOOKUP(C426,away!$B$2:$E$405,3,FALSE)</f>
        <v>0.69</v>
      </c>
      <c r="J426" s="15">
        <f>VLOOKUP(B426,home!$B$2:$E$405,4,FALSE)</f>
        <v>0.96</v>
      </c>
      <c r="K426" s="17">
        <f t="shared" si="508"/>
        <v>1.9039999999999999</v>
      </c>
      <c r="L426" s="17">
        <f t="shared" si="509"/>
        <v>0.96710399999999985</v>
      </c>
      <c r="M426" s="18">
        <f t="shared" si="454"/>
        <v>5.663636550497031E-2</v>
      </c>
      <c r="N426" s="18">
        <f t="shared" si="455"/>
        <v>0.10783563992146346</v>
      </c>
      <c r="O426" s="18">
        <f t="shared" si="456"/>
        <v>5.4773255625318797E-2</v>
      </c>
      <c r="P426" s="18">
        <f t="shared" si="457"/>
        <v>0.10428827871060697</v>
      </c>
      <c r="Q426" s="18">
        <f t="shared" si="458"/>
        <v>0.10265952920523322</v>
      </c>
      <c r="R426" s="18">
        <f t="shared" si="459"/>
        <v>2.6485717304134147E-2</v>
      </c>
      <c r="S426" s="18">
        <f t="shared" si="460"/>
        <v>4.8008223071211983E-2</v>
      </c>
      <c r="T426" s="18">
        <f t="shared" si="461"/>
        <v>9.9282441332497848E-2</v>
      </c>
      <c r="U426" s="18">
        <f t="shared" si="462"/>
        <v>5.0428805747071419E-2</v>
      </c>
      <c r="V426" s="18">
        <f t="shared" si="463"/>
        <v>9.8223011613196558E-3</v>
      </c>
      <c r="W426" s="18">
        <f t="shared" si="464"/>
        <v>6.5154581202254674E-2</v>
      </c>
      <c r="X426" s="18">
        <f t="shared" si="465"/>
        <v>6.3011256099025303E-2</v>
      </c>
      <c r="Y426" s="18">
        <f t="shared" si="466"/>
        <v>3.0469218909195874E-2</v>
      </c>
      <c r="Z426" s="18">
        <f t="shared" si="467"/>
        <v>8.5381477158991172E-3</v>
      </c>
      <c r="AA426" s="18">
        <f t="shared" si="468"/>
        <v>1.625663325107192E-2</v>
      </c>
      <c r="AB426" s="18">
        <f t="shared" si="469"/>
        <v>1.5476314855020466E-2</v>
      </c>
      <c r="AC426" s="18">
        <f t="shared" si="470"/>
        <v>1.1304032223357092E-3</v>
      </c>
      <c r="AD426" s="18">
        <f t="shared" si="471"/>
        <v>3.1013580652273234E-2</v>
      </c>
      <c r="AE426" s="18">
        <f t="shared" si="472"/>
        <v>2.9993357903136047E-2</v>
      </c>
      <c r="AF426" s="18">
        <f t="shared" si="473"/>
        <v>1.450334820077724E-2</v>
      </c>
      <c r="AG426" s="18">
        <f t="shared" si="474"/>
        <v>4.6754153527881577E-3</v>
      </c>
      <c r="AH426" s="18">
        <f t="shared" si="475"/>
        <v>2.0643192021592245E-3</v>
      </c>
      <c r="AI426" s="18">
        <f t="shared" si="476"/>
        <v>3.9304637609111634E-3</v>
      </c>
      <c r="AJ426" s="18">
        <f t="shared" si="477"/>
        <v>3.7418015003874271E-3</v>
      </c>
      <c r="AK426" s="18">
        <f t="shared" si="478"/>
        <v>2.3747966855792203E-3</v>
      </c>
      <c r="AL426" s="18">
        <f t="shared" si="479"/>
        <v>8.3259443119434683E-5</v>
      </c>
      <c r="AM426" s="18">
        <f t="shared" si="480"/>
        <v>1.1809971512385647E-2</v>
      </c>
      <c r="AN426" s="18">
        <f t="shared" si="481"/>
        <v>1.1421470689514206E-2</v>
      </c>
      <c r="AO426" s="18">
        <f t="shared" si="482"/>
        <v>5.5228749948559716E-3</v>
      </c>
      <c r="AP426" s="18">
        <f t="shared" si="483"/>
        <v>1.78039816634173E-3</v>
      </c>
      <c r="AQ426" s="18">
        <f t="shared" si="484"/>
        <v>4.3045754706543801E-4</v>
      </c>
      <c r="AR426" s="18">
        <f t="shared" si="485"/>
        <v>3.9928227153699898E-4</v>
      </c>
      <c r="AS426" s="18">
        <f t="shared" si="486"/>
        <v>7.60233445006446E-4</v>
      </c>
      <c r="AT426" s="18">
        <f t="shared" si="487"/>
        <v>7.2374223964613658E-4</v>
      </c>
      <c r="AU426" s="18">
        <f t="shared" si="488"/>
        <v>4.5933507476208141E-4</v>
      </c>
      <c r="AV426" s="18">
        <f t="shared" si="489"/>
        <v>2.1864349558675078E-4</v>
      </c>
      <c r="AW426" s="18">
        <f t="shared" si="490"/>
        <v>4.2586419186447767E-6</v>
      </c>
      <c r="AX426" s="18">
        <f t="shared" si="491"/>
        <v>3.7476976265970446E-3</v>
      </c>
      <c r="AY426" s="18">
        <f t="shared" si="492"/>
        <v>3.6244133654725077E-3</v>
      </c>
      <c r="AZ426" s="18">
        <f t="shared" si="493"/>
        <v>1.7525923317009617E-3</v>
      </c>
      <c r="BA426" s="18">
        <f t="shared" si="494"/>
        <v>5.6497968478577557E-4</v>
      </c>
      <c r="BB426" s="18">
        <f t="shared" si="495"/>
        <v>1.3659852826876565E-4</v>
      </c>
      <c r="BC426" s="18">
        <f t="shared" si="496"/>
        <v>2.6420996616567272E-5</v>
      </c>
      <c r="BD426" s="18">
        <f t="shared" si="497"/>
        <v>6.4357913655419612E-5</v>
      </c>
      <c r="BE426" s="18">
        <f t="shared" si="498"/>
        <v>1.2253746759991895E-4</v>
      </c>
      <c r="BF426" s="18">
        <f t="shared" si="499"/>
        <v>1.1665566915512282E-4</v>
      </c>
      <c r="BG426" s="18">
        <f t="shared" si="500"/>
        <v>7.4037464690451289E-5</v>
      </c>
      <c r="BH426" s="18">
        <f t="shared" si="501"/>
        <v>3.524183319265482E-5</v>
      </c>
      <c r="BI426" s="18">
        <f t="shared" si="502"/>
        <v>1.3420090079762953E-5</v>
      </c>
      <c r="BJ426" s="19">
        <f t="shared" si="503"/>
        <v>0.58941624422224925</v>
      </c>
      <c r="BK426" s="19">
        <f t="shared" si="504"/>
        <v>0.22359324447903658</v>
      </c>
      <c r="BL426" s="19">
        <f t="shared" si="505"/>
        <v>0.17851959489656546</v>
      </c>
      <c r="BM426" s="19">
        <f t="shared" si="506"/>
        <v>0.54376829031846974</v>
      </c>
      <c r="BN426" s="19">
        <f t="shared" si="507"/>
        <v>0.45267878627172692</v>
      </c>
    </row>
    <row r="427" spans="1:66" x14ac:dyDescent="0.25">
      <c r="A427" t="s">
        <v>27</v>
      </c>
      <c r="B427" t="s">
        <v>329</v>
      </c>
      <c r="C427" t="s">
        <v>29</v>
      </c>
      <c r="D427" s="16">
        <v>44379</v>
      </c>
      <c r="E427" s="15">
        <f>VLOOKUP(A427,home!$A$2:$E$405,3,FALSE)</f>
        <v>1.31658291457286</v>
      </c>
      <c r="F427" s="15">
        <f>VLOOKUP(B427,home!$B$2:$E$405,3,FALSE)</f>
        <v>0.84</v>
      </c>
      <c r="G427" s="15">
        <f>VLOOKUP(C427,away!$B$2:$E$405,4,FALSE)</f>
        <v>1.18</v>
      </c>
      <c r="H427" s="15">
        <f>VLOOKUP(A427,away!$A$2:$E$405,3,FALSE)</f>
        <v>1.0703517587939699</v>
      </c>
      <c r="I427" s="15">
        <f>VLOOKUP(C427,away!$B$2:$E$405,3,FALSE)</f>
        <v>0.59</v>
      </c>
      <c r="J427" s="15">
        <f>VLOOKUP(B427,home!$B$2:$E$405,4,FALSE)</f>
        <v>1.1200000000000001</v>
      </c>
      <c r="K427" s="17">
        <f t="shared" si="508"/>
        <v>1.3049969849246188</v>
      </c>
      <c r="L427" s="17">
        <f t="shared" si="509"/>
        <v>0.70728844221105536</v>
      </c>
      <c r="M427" s="18">
        <f t="shared" si="454"/>
        <v>0.13368280297271615</v>
      </c>
      <c r="N427" s="18">
        <f t="shared" si="455"/>
        <v>0.17445565481566647</v>
      </c>
      <c r="O427" s="18">
        <f t="shared" si="456"/>
        <v>9.4552301464979838E-2</v>
      </c>
      <c r="P427" s="18">
        <f t="shared" si="457"/>
        <v>0.12339046832948231</v>
      </c>
      <c r="Q427" s="18">
        <f t="shared" si="458"/>
        <v>0.11383205176874742</v>
      </c>
      <c r="R427" s="18">
        <f t="shared" si="459"/>
        <v>3.3437875005317835E-2</v>
      </c>
      <c r="S427" s="18">
        <f t="shared" si="460"/>
        <v>2.8472636973501286E-2</v>
      </c>
      <c r="T427" s="18">
        <f t="shared" si="461"/>
        <v>8.051209456920555E-2</v>
      </c>
      <c r="U427" s="18">
        <f t="shared" si="462"/>
        <v>4.3636326064226051E-2</v>
      </c>
      <c r="V427" s="18">
        <f t="shared" si="463"/>
        <v>2.9200564758195147E-3</v>
      </c>
      <c r="W427" s="18">
        <f t="shared" si="464"/>
        <v>4.9516828115332825E-2</v>
      </c>
      <c r="X427" s="18">
        <f t="shared" si="465"/>
        <v>3.502268022092634E-2</v>
      </c>
      <c r="Y427" s="18">
        <f t="shared" si="466"/>
        <v>1.2385568467757464E-2</v>
      </c>
      <c r="Z427" s="18">
        <f t="shared" si="467"/>
        <v>7.8834075077864121E-3</v>
      </c>
      <c r="AA427" s="18">
        <f t="shared" si="468"/>
        <v>1.028782302859337E-2</v>
      </c>
      <c r="AB427" s="18">
        <f t="shared" si="469"/>
        <v>6.7127890168762064E-3</v>
      </c>
      <c r="AC427" s="18">
        <f t="shared" si="470"/>
        <v>1.6845245241334638E-4</v>
      </c>
      <c r="AD427" s="18">
        <f t="shared" si="471"/>
        <v>1.6154827848384984E-2</v>
      </c>
      <c r="AE427" s="18">
        <f t="shared" si="472"/>
        <v>1.1426123023071989E-2</v>
      </c>
      <c r="AF427" s="18">
        <f t="shared" si="473"/>
        <v>4.0407823767502305E-3</v>
      </c>
      <c r="AG427" s="18">
        <f t="shared" si="474"/>
        <v>9.5266622418851868E-4</v>
      </c>
      <c r="AH427" s="18">
        <f t="shared" si="475"/>
        <v>1.3939607538742975E-3</v>
      </c>
      <c r="AI427" s="18">
        <f t="shared" si="476"/>
        <v>1.819114580909207E-3</v>
      </c>
      <c r="AJ427" s="18">
        <f t="shared" si="477"/>
        <v>1.1869695216594636E-3</v>
      </c>
      <c r="AK427" s="18">
        <f t="shared" si="478"/>
        <v>5.1633054898767223E-4</v>
      </c>
      <c r="AL427" s="18">
        <f t="shared" si="479"/>
        <v>6.2193271033596854E-6</v>
      </c>
      <c r="AM427" s="18">
        <f t="shared" si="480"/>
        <v>4.216400326823736E-3</v>
      </c>
      <c r="AN427" s="18">
        <f t="shared" si="481"/>
        <v>2.9822112188973445E-3</v>
      </c>
      <c r="AO427" s="18">
        <f t="shared" si="482"/>
        <v>1.0546417636791178E-3</v>
      </c>
      <c r="AP427" s="18">
        <f t="shared" si="483"/>
        <v>2.4864531004110767E-4</v>
      </c>
      <c r="AQ427" s="18">
        <f t="shared" si="484"/>
        <v>4.3965988500514987E-5</v>
      </c>
      <c r="AR427" s="18">
        <f t="shared" si="485"/>
        <v>1.9718646602222007E-4</v>
      </c>
      <c r="AS427" s="18">
        <f t="shared" si="486"/>
        <v>2.5732774362693798E-4</v>
      </c>
      <c r="AT427" s="18">
        <f t="shared" si="487"/>
        <v>1.6790596478530472E-4</v>
      </c>
      <c r="AU427" s="18">
        <f t="shared" si="488"/>
        <v>7.3038925931893957E-5</v>
      </c>
      <c r="AV427" s="18">
        <f t="shared" si="489"/>
        <v>2.3828894530813541E-5</v>
      </c>
      <c r="AW427" s="18">
        <f t="shared" si="490"/>
        <v>1.5945824055835596E-7</v>
      </c>
      <c r="AX427" s="18">
        <f t="shared" si="491"/>
        <v>9.1706495229002384E-4</v>
      </c>
      <c r="AY427" s="18">
        <f t="shared" si="492"/>
        <v>6.4862944151156663E-4</v>
      </c>
      <c r="AZ427" s="18">
        <f t="shared" si="493"/>
        <v>2.2938405362947143E-4</v>
      </c>
      <c r="BA427" s="18">
        <f t="shared" si="494"/>
        <v>5.4080229986548669E-5</v>
      </c>
      <c r="BB427" s="18">
        <f t="shared" si="495"/>
        <v>9.5625804054004032E-6</v>
      </c>
      <c r="BC427" s="18">
        <f t="shared" si="496"/>
        <v>1.3527005196907228E-6</v>
      </c>
      <c r="BD427" s="18">
        <f t="shared" si="497"/>
        <v>2.324461806299319E-5</v>
      </c>
      <c r="BE427" s="18">
        <f t="shared" si="498"/>
        <v>3.0334156487930447E-5</v>
      </c>
      <c r="BF427" s="18">
        <f t="shared" si="499"/>
        <v>1.9792991378490405E-5</v>
      </c>
      <c r="BG427" s="18">
        <f t="shared" si="500"/>
        <v>8.6099313571896486E-6</v>
      </c>
      <c r="BH427" s="18">
        <f t="shared" si="501"/>
        <v>2.8089836153851057E-6</v>
      </c>
      <c r="BI427" s="18">
        <f t="shared" si="502"/>
        <v>7.3314302975604407E-7</v>
      </c>
      <c r="BJ427" s="19">
        <f t="shared" si="503"/>
        <v>0.50870521599631624</v>
      </c>
      <c r="BK427" s="19">
        <f t="shared" si="504"/>
        <v>0.28928926597254756</v>
      </c>
      <c r="BL427" s="19">
        <f t="shared" si="505"/>
        <v>0.19434830180425286</v>
      </c>
      <c r="BM427" s="19">
        <f t="shared" si="506"/>
        <v>0.32622656694072238</v>
      </c>
      <c r="BN427" s="19">
        <f t="shared" si="507"/>
        <v>0.67335115435691006</v>
      </c>
    </row>
    <row r="428" spans="1:66" x14ac:dyDescent="0.25">
      <c r="A428" t="s">
        <v>196</v>
      </c>
      <c r="B428" t="s">
        <v>306</v>
      </c>
      <c r="C428" t="s">
        <v>201</v>
      </c>
      <c r="D428" s="16">
        <v>44379</v>
      </c>
      <c r="E428" s="15">
        <f>VLOOKUP(A428,home!$A$2:$E$405,3,FALSE)</f>
        <v>1.6</v>
      </c>
      <c r="F428" s="15">
        <f>VLOOKUP(B428,home!$B$2:$E$405,3,FALSE)</f>
        <v>1.94</v>
      </c>
      <c r="G428" s="15">
        <f>VLOOKUP(C428,away!$B$2:$E$405,4,FALSE)</f>
        <v>0.83</v>
      </c>
      <c r="H428" s="15">
        <f>VLOOKUP(A428,away!$A$2:$E$405,3,FALSE)</f>
        <v>1.51111111111111</v>
      </c>
      <c r="I428" s="15">
        <f>VLOOKUP(C428,away!$B$2:$E$405,3,FALSE)</f>
        <v>0.62</v>
      </c>
      <c r="J428" s="15">
        <f>VLOOKUP(B428,home!$B$2:$E$405,4,FALSE)</f>
        <v>0.6</v>
      </c>
      <c r="K428" s="17">
        <f t="shared" si="508"/>
        <v>2.5763199999999999</v>
      </c>
      <c r="L428" s="17">
        <f t="shared" si="509"/>
        <v>0.56213333333333293</v>
      </c>
      <c r="M428" s="18">
        <f t="shared" si="454"/>
        <v>4.3349793759495284E-2</v>
      </c>
      <c r="N428" s="18">
        <f t="shared" si="455"/>
        <v>0.1116829406584629</v>
      </c>
      <c r="O428" s="18">
        <f t="shared" si="456"/>
        <v>2.4368364065337593E-2</v>
      </c>
      <c r="P428" s="18">
        <f t="shared" si="457"/>
        <v>6.2780703708810559E-2</v>
      </c>
      <c r="Q428" s="18">
        <f t="shared" si="458"/>
        <v>0.14386549683860558</v>
      </c>
      <c r="R428" s="18">
        <f t="shared" si="459"/>
        <v>6.8491348599642151E-3</v>
      </c>
      <c r="S428" s="18">
        <f t="shared" si="460"/>
        <v>2.2730308591780424E-2</v>
      </c>
      <c r="T428" s="18">
        <f t="shared" si="461"/>
        <v>8.0871591289541411E-2</v>
      </c>
      <c r="U428" s="18">
        <f t="shared" si="462"/>
        <v>1.7645563122423009E-2</v>
      </c>
      <c r="V428" s="18">
        <f t="shared" si="463"/>
        <v>3.6576484893190622E-3</v>
      </c>
      <c r="W428" s="18">
        <f t="shared" si="464"/>
        <v>0.12354785227174543</v>
      </c>
      <c r="X428" s="18">
        <f t="shared" si="465"/>
        <v>6.9450366023690438E-2</v>
      </c>
      <c r="Y428" s="18">
        <f t="shared" si="466"/>
        <v>1.9520182877058579E-2</v>
      </c>
      <c r="Z428" s="18">
        <f t="shared" si="467"/>
        <v>1.2833756697604049E-3</v>
      </c>
      <c r="AA428" s="18">
        <f t="shared" si="468"/>
        <v>3.3063864055171261E-3</v>
      </c>
      <c r="AB428" s="18">
        <f t="shared" si="469"/>
        <v>4.2591547121309413E-3</v>
      </c>
      <c r="AC428" s="18">
        <f t="shared" si="470"/>
        <v>3.3107098985422044E-4</v>
      </c>
      <c r="AD428" s="18">
        <f t="shared" si="471"/>
        <v>7.9574700691185801E-2</v>
      </c>
      <c r="AE428" s="18">
        <f t="shared" si="472"/>
        <v>4.4731591748538538E-2</v>
      </c>
      <c r="AF428" s="18">
        <f t="shared" si="473"/>
        <v>1.2572559387455891E-2</v>
      </c>
      <c r="AG428" s="18">
        <f t="shared" si="474"/>
        <v>2.3558182390006218E-3</v>
      </c>
      <c r="AH428" s="18">
        <f t="shared" si="475"/>
        <v>1.8035706079032874E-4</v>
      </c>
      <c r="AI428" s="18">
        <f t="shared" si="476"/>
        <v>4.6465750285533977E-4</v>
      </c>
      <c r="AJ428" s="18">
        <f t="shared" si="477"/>
        <v>5.9855320887813456E-4</v>
      </c>
      <c r="AK428" s="18">
        <f t="shared" si="478"/>
        <v>5.1402153436563847E-4</v>
      </c>
      <c r="AL428" s="18">
        <f t="shared" si="479"/>
        <v>1.9178748425826371E-5</v>
      </c>
      <c r="AM428" s="18">
        <f t="shared" si="480"/>
        <v>4.1001978576943154E-2</v>
      </c>
      <c r="AN428" s="18">
        <f t="shared" si="481"/>
        <v>2.3048578890718961E-2</v>
      </c>
      <c r="AO428" s="18">
        <f t="shared" si="482"/>
        <v>6.478187240218071E-3</v>
      </c>
      <c r="AP428" s="18">
        <f t="shared" si="483"/>
        <v>1.2138683291004163E-3</v>
      </c>
      <c r="AQ428" s="18">
        <f t="shared" si="484"/>
        <v>1.7058896251624504E-4</v>
      </c>
      <c r="AR428" s="18">
        <f t="shared" si="485"/>
        <v>2.0276943154454022E-5</v>
      </c>
      <c r="AS428" s="18">
        <f t="shared" si="486"/>
        <v>5.223989418768299E-5</v>
      </c>
      <c r="AT428" s="18">
        <f t="shared" si="487"/>
        <v>6.7293342096805725E-5</v>
      </c>
      <c r="AU428" s="18">
        <f t="shared" si="488"/>
        <v>5.7789727703614169E-5</v>
      </c>
      <c r="AV428" s="18">
        <f t="shared" si="489"/>
        <v>3.7221207819343814E-5</v>
      </c>
      <c r="AW428" s="18">
        <f t="shared" si="490"/>
        <v>7.7153726184035314E-7</v>
      </c>
      <c r="AX428" s="18">
        <f t="shared" si="491"/>
        <v>1.760570290789169E-2</v>
      </c>
      <c r="AY428" s="18">
        <f t="shared" si="492"/>
        <v>9.8967524612895066E-3</v>
      </c>
      <c r="AZ428" s="18">
        <f t="shared" si="493"/>
        <v>2.7816472251197687E-3</v>
      </c>
      <c r="BA428" s="18">
        <f t="shared" si="494"/>
        <v>5.212188756046638E-4</v>
      </c>
      <c r="BB428" s="18">
        <f t="shared" si="495"/>
        <v>7.3248625984975363E-5</v>
      </c>
      <c r="BC428" s="18">
        <f t="shared" si="496"/>
        <v>8.2350988574041606E-6</v>
      </c>
      <c r="BD428" s="18">
        <f t="shared" si="497"/>
        <v>1.8997242742039562E-6</v>
      </c>
      <c r="BE428" s="18">
        <f t="shared" si="498"/>
        <v>4.8942976421171366E-6</v>
      </c>
      <c r="BF428" s="18">
        <f t="shared" si="499"/>
        <v>6.304638450669611E-6</v>
      </c>
      <c r="BG428" s="18">
        <f t="shared" si="500"/>
        <v>5.4142553777430438E-6</v>
      </c>
      <c r="BH428" s="18">
        <f t="shared" si="501"/>
        <v>3.4872136036967398E-6</v>
      </c>
      <c r="BI428" s="18">
        <f t="shared" si="502"/>
        <v>1.7968356302951967E-6</v>
      </c>
      <c r="BJ428" s="19">
        <f t="shared" si="503"/>
        <v>0.79097310721953007</v>
      </c>
      <c r="BK428" s="19">
        <f t="shared" si="504"/>
        <v>0.14276545674897489</v>
      </c>
      <c r="BL428" s="19">
        <f t="shared" si="505"/>
        <v>5.844481055220295E-2</v>
      </c>
      <c r="BM428" s="19">
        <f t="shared" si="506"/>
        <v>0.5906743353757643</v>
      </c>
      <c r="BN428" s="19">
        <f t="shared" si="507"/>
        <v>0.39289643389067608</v>
      </c>
    </row>
    <row r="429" spans="1:66" x14ac:dyDescent="0.25">
      <c r="A429" t="s">
        <v>196</v>
      </c>
      <c r="B429" t="s">
        <v>302</v>
      </c>
      <c r="C429" t="s">
        <v>307</v>
      </c>
      <c r="D429" s="16">
        <v>44379</v>
      </c>
      <c r="E429" s="15">
        <f>VLOOKUP(A429,home!$A$2:$E$405,3,FALSE)</f>
        <v>1.6</v>
      </c>
      <c r="F429" s="15">
        <f>VLOOKUP(B429,home!$B$2:$E$405,3,FALSE)</f>
        <v>0.81</v>
      </c>
      <c r="G429" s="15">
        <f>VLOOKUP(C429,away!$B$2:$E$405,4,FALSE)</f>
        <v>0.69</v>
      </c>
      <c r="H429" s="15">
        <f>VLOOKUP(A429,away!$A$2:$E$405,3,FALSE)</f>
        <v>1.51111111111111</v>
      </c>
      <c r="I429" s="15">
        <f>VLOOKUP(C429,away!$B$2:$E$405,3,FALSE)</f>
        <v>1.19</v>
      </c>
      <c r="J429" s="15">
        <f>VLOOKUP(B429,home!$B$2:$E$405,4,FALSE)</f>
        <v>0.53</v>
      </c>
      <c r="K429" s="17">
        <f t="shared" si="508"/>
        <v>0.89424000000000015</v>
      </c>
      <c r="L429" s="17">
        <f t="shared" si="509"/>
        <v>0.95305777777777712</v>
      </c>
      <c r="M429" s="18">
        <f t="shared" si="454"/>
        <v>0.15766263066932279</v>
      </c>
      <c r="N429" s="18">
        <f t="shared" si="455"/>
        <v>0.14098823084973525</v>
      </c>
      <c r="O429" s="18">
        <f t="shared" si="456"/>
        <v>0.15026159642430317</v>
      </c>
      <c r="P429" s="18">
        <f t="shared" si="457"/>
        <v>0.13436992998646888</v>
      </c>
      <c r="Q429" s="18">
        <f t="shared" si="458"/>
        <v>6.3038657777533633E-2</v>
      </c>
      <c r="R429" s="18">
        <f t="shared" si="459"/>
        <v>7.1603991586743784E-2</v>
      </c>
      <c r="S429" s="18">
        <f t="shared" si="460"/>
        <v>2.8629609324541196E-2</v>
      </c>
      <c r="T429" s="18">
        <f t="shared" si="461"/>
        <v>6.0079483095549974E-2</v>
      </c>
      <c r="U429" s="18">
        <f t="shared" si="462"/>
        <v>6.4031153436529778E-2</v>
      </c>
      <c r="V429" s="18">
        <f t="shared" si="463"/>
        <v>2.7111043541707611E-3</v>
      </c>
      <c r="W429" s="18">
        <f t="shared" si="464"/>
        <v>1.879056311032723E-2</v>
      </c>
      <c r="X429" s="18">
        <f t="shared" si="465"/>
        <v>1.7908492321121541E-2</v>
      </c>
      <c r="Y429" s="18">
        <f t="shared" si="466"/>
        <v>8.5339139474592419E-3</v>
      </c>
      <c r="Z429" s="18">
        <f t="shared" si="467"/>
        <v>2.2747580367226895E-2</v>
      </c>
      <c r="AA429" s="18">
        <f t="shared" si="468"/>
        <v>2.0341796267588981E-2</v>
      </c>
      <c r="AB429" s="18">
        <f t="shared" si="469"/>
        <v>9.0952239471643864E-3</v>
      </c>
      <c r="AC429" s="18">
        <f t="shared" si="470"/>
        <v>1.444107668021178E-4</v>
      </c>
      <c r="AD429" s="18">
        <f t="shared" si="471"/>
        <v>4.2008182889447547E-3</v>
      </c>
      <c r="AE429" s="18">
        <f t="shared" si="472"/>
        <v>4.0036225433099318E-3</v>
      </c>
      <c r="AF429" s="18">
        <f t="shared" si="473"/>
        <v>1.907841802093988E-3</v>
      </c>
      <c r="AG429" s="18">
        <f t="shared" si="474"/>
        <v>6.0609448941841536E-4</v>
      </c>
      <c r="AH429" s="18">
        <f t="shared" si="475"/>
        <v>5.4199395986526625E-3</v>
      </c>
      <c r="AI429" s="18">
        <f t="shared" si="476"/>
        <v>4.8467267866991581E-3</v>
      </c>
      <c r="AJ429" s="18">
        <f t="shared" si="477"/>
        <v>2.1670684808689279E-3</v>
      </c>
      <c r="AK429" s="18">
        <f t="shared" si="478"/>
        <v>6.4595977277741019E-4</v>
      </c>
      <c r="AL429" s="18">
        <f t="shared" si="479"/>
        <v>4.9230345940862187E-6</v>
      </c>
      <c r="AM429" s="18">
        <f t="shared" si="480"/>
        <v>7.5130794934119192E-4</v>
      </c>
      <c r="AN429" s="18">
        <f t="shared" si="481"/>
        <v>7.1603988462589502E-4</v>
      </c>
      <c r="AO429" s="18">
        <f t="shared" si="482"/>
        <v>3.4121369062090572E-4</v>
      </c>
      <c r="AP429" s="18">
        <f t="shared" si="483"/>
        <v>1.0839878724350479E-4</v>
      </c>
      <c r="AQ429" s="18">
        <f t="shared" si="484"/>
        <v>2.5827576821025178E-5</v>
      </c>
      <c r="AR429" s="18">
        <f t="shared" si="485"/>
        <v>1.0331031179163373E-3</v>
      </c>
      <c r="AS429" s="18">
        <f t="shared" si="486"/>
        <v>9.2384213216550567E-4</v>
      </c>
      <c r="AT429" s="18">
        <f t="shared" si="487"/>
        <v>4.1306829413384092E-4</v>
      </c>
      <c r="AU429" s="18">
        <f t="shared" si="488"/>
        <v>1.2312739711541531E-4</v>
      </c>
      <c r="AV429" s="18">
        <f t="shared" si="489"/>
        <v>2.752636089912225E-5</v>
      </c>
      <c r="AW429" s="18">
        <f t="shared" si="490"/>
        <v>1.1654770042844716E-7</v>
      </c>
      <c r="AX429" s="18">
        <f t="shared" si="491"/>
        <v>1.1197493676981123E-4</v>
      </c>
      <c r="AY429" s="18">
        <f t="shared" si="492"/>
        <v>1.0671858440464336E-4</v>
      </c>
      <c r="AZ429" s="18">
        <f t="shared" si="493"/>
        <v>5.0854488450139783E-5</v>
      </c>
      <c r="BA429" s="18">
        <f t="shared" si="494"/>
        <v>1.615575525077195E-5</v>
      </c>
      <c r="BB429" s="18">
        <f t="shared" si="495"/>
        <v>3.8493420494055917E-6</v>
      </c>
      <c r="BC429" s="18">
        <f t="shared" si="496"/>
        <v>7.3372907590260982E-7</v>
      </c>
      <c r="BD429" s="18">
        <f t="shared" si="497"/>
        <v>1.6410116029610611E-4</v>
      </c>
      <c r="BE429" s="18">
        <f t="shared" si="498"/>
        <v>1.4674582158318998E-4</v>
      </c>
      <c r="BF429" s="18">
        <f t="shared" si="499"/>
        <v>6.5612991746275904E-5</v>
      </c>
      <c r="BG429" s="18">
        <f t="shared" si="500"/>
        <v>1.9557920579729928E-5</v>
      </c>
      <c r="BH429" s="18">
        <f t="shared" si="501"/>
        <v>4.3723687248044224E-6</v>
      </c>
      <c r="BI429" s="18">
        <f t="shared" si="502"/>
        <v>7.8198940169382171E-7</v>
      </c>
      <c r="BJ429" s="19">
        <f t="shared" si="503"/>
        <v>0.32229079295014695</v>
      </c>
      <c r="BK429" s="19">
        <f t="shared" si="504"/>
        <v>0.32362932672030442</v>
      </c>
      <c r="BL429" s="19">
        <f t="shared" si="505"/>
        <v>0.33133529585589028</v>
      </c>
      <c r="BM429" s="19">
        <f t="shared" si="506"/>
        <v>0.28197135656275701</v>
      </c>
      <c r="BN429" s="19">
        <f t="shared" si="507"/>
        <v>0.7179250372941075</v>
      </c>
    </row>
    <row r="430" spans="1:66" x14ac:dyDescent="0.25">
      <c r="A430" t="s">
        <v>196</v>
      </c>
      <c r="B430" t="s">
        <v>301</v>
      </c>
      <c r="C430" t="s">
        <v>206</v>
      </c>
      <c r="D430" s="16">
        <v>44379</v>
      </c>
      <c r="E430" s="15">
        <f>VLOOKUP(A430,home!$A$2:$E$405,3,FALSE)</f>
        <v>1.6</v>
      </c>
      <c r="F430" s="15">
        <f>VLOOKUP(B430,home!$B$2:$E$405,3,FALSE)</f>
        <v>0.94</v>
      </c>
      <c r="G430" s="15">
        <f>VLOOKUP(C430,away!$B$2:$E$405,4,FALSE)</f>
        <v>1.5</v>
      </c>
      <c r="H430" s="15">
        <f>VLOOKUP(A430,away!$A$2:$E$405,3,FALSE)</f>
        <v>1.51111111111111</v>
      </c>
      <c r="I430" s="15">
        <f>VLOOKUP(C430,away!$B$2:$E$405,3,FALSE)</f>
        <v>0.5</v>
      </c>
      <c r="J430" s="15">
        <f>VLOOKUP(B430,home!$B$2:$E$405,4,FALSE)</f>
        <v>1.39</v>
      </c>
      <c r="K430" s="17">
        <f t="shared" si="508"/>
        <v>2.2560000000000002</v>
      </c>
      <c r="L430" s="17">
        <f t="shared" si="509"/>
        <v>1.0502222222222213</v>
      </c>
      <c r="M430" s="18">
        <f t="shared" si="454"/>
        <v>3.6654384644117709E-2</v>
      </c>
      <c r="N430" s="18">
        <f t="shared" si="455"/>
        <v>8.2692291757129555E-2</v>
      </c>
      <c r="O430" s="18">
        <f t="shared" si="456"/>
        <v>3.8495249295133357E-2</v>
      </c>
      <c r="P430" s="18">
        <f t="shared" si="457"/>
        <v>8.6845282409820881E-2</v>
      </c>
      <c r="Q430" s="18">
        <f t="shared" si="458"/>
        <v>9.3276905102042174E-2</v>
      </c>
      <c r="R430" s="18">
        <f t="shared" si="459"/>
        <v>2.0214283129866676E-2</v>
      </c>
      <c r="S430" s="18">
        <f t="shared" si="460"/>
        <v>5.1440660851824582E-2</v>
      </c>
      <c r="T430" s="18">
        <f t="shared" si="461"/>
        <v>9.7961478558277984E-2</v>
      </c>
      <c r="U430" s="18">
        <f t="shared" si="462"/>
        <v>4.5603422740979227E-2</v>
      </c>
      <c r="V430" s="18">
        <f t="shared" si="463"/>
        <v>1.3542047371530632E-2</v>
      </c>
      <c r="W430" s="18">
        <f t="shared" si="464"/>
        <v>7.0144232636735721E-2</v>
      </c>
      <c r="X430" s="18">
        <f t="shared" si="465"/>
        <v>7.3667031875825045E-2</v>
      </c>
      <c r="Y430" s="18">
        <f t="shared" si="466"/>
        <v>3.8683376960572086E-2</v>
      </c>
      <c r="Z430" s="18">
        <f t="shared" si="467"/>
        <v>7.0764964497592462E-3</v>
      </c>
      <c r="AA430" s="18">
        <f t="shared" si="468"/>
        <v>1.5964575990656864E-2</v>
      </c>
      <c r="AB430" s="18">
        <f t="shared" si="469"/>
        <v>1.8008041717460947E-2</v>
      </c>
      <c r="AC430" s="18">
        <f t="shared" si="470"/>
        <v>2.005324430839416E-3</v>
      </c>
      <c r="AD430" s="18">
        <f t="shared" si="471"/>
        <v>3.9561347207118937E-2</v>
      </c>
      <c r="AE430" s="18">
        <f t="shared" si="472"/>
        <v>4.1548205977965318E-2</v>
      </c>
      <c r="AF430" s="18">
        <f t="shared" si="473"/>
        <v>2.1817424605762654E-2</v>
      </c>
      <c r="AG430" s="18">
        <f t="shared" si="474"/>
        <v>7.6377147175432751E-3</v>
      </c>
      <c r="AH430" s="18">
        <f t="shared" si="475"/>
        <v>1.8579734567534538E-3</v>
      </c>
      <c r="AI430" s="18">
        <f t="shared" si="476"/>
        <v>4.1915881184357929E-3</v>
      </c>
      <c r="AJ430" s="18">
        <f t="shared" si="477"/>
        <v>4.7281113975955755E-3</v>
      </c>
      <c r="AK430" s="18">
        <f t="shared" si="478"/>
        <v>3.5555397709918727E-3</v>
      </c>
      <c r="AL430" s="18">
        <f t="shared" si="479"/>
        <v>1.9004871391014943E-4</v>
      </c>
      <c r="AM430" s="18">
        <f t="shared" si="480"/>
        <v>1.7850079859852076E-2</v>
      </c>
      <c r="AN430" s="18">
        <f t="shared" si="481"/>
        <v>1.8746550537257965E-2</v>
      </c>
      <c r="AO430" s="18">
        <f t="shared" si="482"/>
        <v>9.8440219821201158E-3</v>
      </c>
      <c r="AP430" s="18">
        <f t="shared" si="483"/>
        <v>3.4461368805555281E-3</v>
      </c>
      <c r="AQ430" s="18">
        <f t="shared" si="484"/>
        <v>9.0480238319474505E-4</v>
      </c>
      <c r="AR430" s="18">
        <f t="shared" si="485"/>
        <v>3.9025700251630295E-4</v>
      </c>
      <c r="AS430" s="18">
        <f t="shared" si="486"/>
        <v>8.8041979767677957E-4</v>
      </c>
      <c r="AT430" s="18">
        <f t="shared" si="487"/>
        <v>9.9311353177940773E-4</v>
      </c>
      <c r="AU430" s="18">
        <f t="shared" si="488"/>
        <v>7.4682137589811466E-4</v>
      </c>
      <c r="AV430" s="18">
        <f t="shared" si="489"/>
        <v>4.212072560065366E-4</v>
      </c>
      <c r="AW430" s="18">
        <f t="shared" si="490"/>
        <v>1.2507851979600038E-5</v>
      </c>
      <c r="AX430" s="18">
        <f t="shared" si="491"/>
        <v>6.7116300273043772E-3</v>
      </c>
      <c r="AY430" s="18">
        <f t="shared" si="492"/>
        <v>7.0487030020089901E-3</v>
      </c>
      <c r="AZ430" s="18">
        <f t="shared" si="493"/>
        <v>3.7013522652771615E-3</v>
      </c>
      <c r="BA430" s="18">
        <f t="shared" si="494"/>
        <v>1.2957474670888779E-3</v>
      </c>
      <c r="BB430" s="18">
        <f t="shared" si="495"/>
        <v>3.4020569608122396E-4</v>
      </c>
      <c r="BC430" s="18">
        <f t="shared" si="496"/>
        <v>7.1458316430216142E-5</v>
      </c>
      <c r="BD430" s="18">
        <f t="shared" si="497"/>
        <v>6.8309429403409083E-5</v>
      </c>
      <c r="BE430" s="18">
        <f t="shared" si="498"/>
        <v>1.5410607273409093E-4</v>
      </c>
      <c r="BF430" s="18">
        <f t="shared" si="499"/>
        <v>1.738316500440546E-4</v>
      </c>
      <c r="BG430" s="18">
        <f t="shared" si="500"/>
        <v>1.3072140083312907E-4</v>
      </c>
      <c r="BH430" s="18">
        <f t="shared" si="501"/>
        <v>7.3726870069884784E-5</v>
      </c>
      <c r="BI430" s="18">
        <f t="shared" si="502"/>
        <v>3.3265563775532038E-5</v>
      </c>
      <c r="BJ430" s="19">
        <f t="shared" si="503"/>
        <v>0.63695069781614377</v>
      </c>
      <c r="BK430" s="19">
        <f t="shared" si="504"/>
        <v>0.19772645142405237</v>
      </c>
      <c r="BL430" s="19">
        <f t="shared" si="505"/>
        <v>0.15668456556861099</v>
      </c>
      <c r="BM430" s="19">
        <f t="shared" si="506"/>
        <v>0.63322361977042685</v>
      </c>
      <c r="BN430" s="19">
        <f t="shared" si="507"/>
        <v>0.35817839633811033</v>
      </c>
    </row>
    <row r="431" spans="1:66" x14ac:dyDescent="0.25">
      <c r="A431" t="s">
        <v>196</v>
      </c>
      <c r="B431" t="s">
        <v>304</v>
      </c>
      <c r="C431" t="s">
        <v>199</v>
      </c>
      <c r="D431" s="16">
        <v>44379</v>
      </c>
      <c r="E431" s="15">
        <f>VLOOKUP(A431,home!$A$2:$E$405,3,FALSE)</f>
        <v>1.6</v>
      </c>
      <c r="F431" s="15">
        <f>VLOOKUP(B431,home!$B$2:$E$405,3,FALSE)</f>
        <v>0.94</v>
      </c>
      <c r="G431" s="15">
        <f>VLOOKUP(C431,away!$B$2:$E$405,4,FALSE)</f>
        <v>0.69</v>
      </c>
      <c r="H431" s="15">
        <f>VLOOKUP(A431,away!$A$2:$E$405,3,FALSE)</f>
        <v>1.51111111111111</v>
      </c>
      <c r="I431" s="15">
        <f>VLOOKUP(C431,away!$B$2:$E$405,3,FALSE)</f>
        <v>0.62</v>
      </c>
      <c r="J431" s="15">
        <f>VLOOKUP(B431,home!$B$2:$E$405,4,FALSE)</f>
        <v>1.85</v>
      </c>
      <c r="K431" s="17">
        <f t="shared" si="508"/>
        <v>1.03776</v>
      </c>
      <c r="L431" s="17">
        <f t="shared" si="509"/>
        <v>1.7332444444444433</v>
      </c>
      <c r="M431" s="18">
        <f t="shared" si="454"/>
        <v>6.2599095839150395E-2</v>
      </c>
      <c r="N431" s="18">
        <f t="shared" si="455"/>
        <v>6.4962837698036707E-2</v>
      </c>
      <c r="O431" s="18">
        <f t="shared" si="456"/>
        <v>0.1084995350904527</v>
      </c>
      <c r="P431" s="18">
        <f t="shared" si="457"/>
        <v>0.11259647753546817</v>
      </c>
      <c r="Q431" s="18">
        <f t="shared" si="458"/>
        <v>3.3707917224757286E-2</v>
      </c>
      <c r="R431" s="18">
        <f t="shared" si="459"/>
        <v>9.402810821016605E-2</v>
      </c>
      <c r="S431" s="18">
        <f t="shared" si="460"/>
        <v>5.0631588936889259E-2</v>
      </c>
      <c r="T431" s="18">
        <f t="shared" si="461"/>
        <v>5.8424060263603722E-2</v>
      </c>
      <c r="U431" s="18">
        <f t="shared" si="462"/>
        <v>9.7578609576181904E-2</v>
      </c>
      <c r="V431" s="18">
        <f t="shared" si="463"/>
        <v>1.0118957949606077E-2</v>
      </c>
      <c r="W431" s="18">
        <f t="shared" si="464"/>
        <v>1.1660242726388041E-2</v>
      </c>
      <c r="X431" s="18">
        <f t="shared" si="465"/>
        <v>2.0210050926385802E-2</v>
      </c>
      <c r="Y431" s="18">
        <f t="shared" si="466"/>
        <v>1.7514479245048738E-2</v>
      </c>
      <c r="Z431" s="18">
        <f t="shared" si="467"/>
        <v>5.4324565392297082E-2</v>
      </c>
      <c r="AA431" s="18">
        <f t="shared" si="468"/>
        <v>5.637586098151022E-2</v>
      </c>
      <c r="AB431" s="18">
        <f t="shared" si="469"/>
        <v>2.9252306746086018E-2</v>
      </c>
      <c r="AC431" s="18">
        <f t="shared" si="470"/>
        <v>1.1375553893609479E-3</v>
      </c>
      <c r="AD431" s="18">
        <f t="shared" si="471"/>
        <v>3.0251333729341134E-3</v>
      </c>
      <c r="AE431" s="18">
        <f t="shared" si="472"/>
        <v>5.2432956123415319E-3</v>
      </c>
      <c r="AF431" s="18">
        <f t="shared" si="473"/>
        <v>4.5439564953354437E-3</v>
      </c>
      <c r="AG431" s="18">
        <f t="shared" si="474"/>
        <v>2.6252624504458006E-3</v>
      </c>
      <c r="AH431" s="18">
        <f t="shared" si="475"/>
        <v>2.3539437790764461E-2</v>
      </c>
      <c r="AI431" s="18">
        <f t="shared" si="476"/>
        <v>2.4428286961743723E-2</v>
      </c>
      <c r="AJ431" s="18">
        <f t="shared" si="477"/>
        <v>1.2675349538709583E-2</v>
      </c>
      <c r="AK431" s="18">
        <f t="shared" si="478"/>
        <v>4.3846569124304192E-3</v>
      </c>
      <c r="AL431" s="18">
        <f t="shared" si="479"/>
        <v>8.1844459972806572E-5</v>
      </c>
      <c r="AM431" s="18">
        <f t="shared" si="480"/>
        <v>6.2787248181922126E-4</v>
      </c>
      <c r="AN431" s="18">
        <f t="shared" si="481"/>
        <v>1.08825649093271E-3</v>
      </c>
      <c r="AO431" s="18">
        <f t="shared" si="482"/>
        <v>9.4310725851986241E-4</v>
      </c>
      <c r="AP431" s="18">
        <f t="shared" si="483"/>
        <v>5.4487847211492696E-4</v>
      </c>
      <c r="AQ431" s="18">
        <f t="shared" si="484"/>
        <v>2.3610189617264354E-4</v>
      </c>
      <c r="AR431" s="18">
        <f t="shared" si="485"/>
        <v>8.1599199552376094E-3</v>
      </c>
      <c r="AS431" s="18">
        <f t="shared" si="486"/>
        <v>8.4680385327473798E-3</v>
      </c>
      <c r="AT431" s="18">
        <f t="shared" si="487"/>
        <v>4.3938958338719603E-3</v>
      </c>
      <c r="AU431" s="18">
        <f t="shared" si="488"/>
        <v>1.5199364468529888E-3</v>
      </c>
      <c r="AV431" s="18">
        <f t="shared" si="489"/>
        <v>3.9433231177153936E-4</v>
      </c>
      <c r="AW431" s="18">
        <f t="shared" si="490"/>
        <v>4.0892487588398076E-6</v>
      </c>
      <c r="AX431" s="18">
        <f t="shared" si="491"/>
        <v>1.0859682445545248E-4</v>
      </c>
      <c r="AY431" s="18">
        <f t="shared" si="492"/>
        <v>1.8822484267172146E-4</v>
      </c>
      <c r="AZ431" s="18">
        <f t="shared" si="493"/>
        <v>1.6311983143359532E-4</v>
      </c>
      <c r="BA431" s="18">
        <f t="shared" si="494"/>
        <v>9.4242180536997729E-5</v>
      </c>
      <c r="BB431" s="18">
        <f t="shared" si="495"/>
        <v>4.0836183962020415E-5</v>
      </c>
      <c r="BC431" s="18">
        <f t="shared" si="496"/>
        <v>1.4155817796896619E-5</v>
      </c>
      <c r="BD431" s="18">
        <f t="shared" si="497"/>
        <v>2.3571893215878228E-3</v>
      </c>
      <c r="BE431" s="18">
        <f t="shared" si="498"/>
        <v>2.446196790370979E-3</v>
      </c>
      <c r="BF431" s="18">
        <f t="shared" si="499"/>
        <v>1.2692825905876934E-3</v>
      </c>
      <c r="BG431" s="18">
        <f t="shared" si="500"/>
        <v>4.3907023373609494E-4</v>
      </c>
      <c r="BH431" s="18">
        <f t="shared" si="501"/>
        <v>1.1391238144049248E-4</v>
      </c>
      <c r="BI431" s="18">
        <f t="shared" si="502"/>
        <v>2.36427425927371E-5</v>
      </c>
      <c r="BJ431" s="19">
        <f t="shared" si="503"/>
        <v>0.22596662829569333</v>
      </c>
      <c r="BK431" s="19">
        <f t="shared" si="504"/>
        <v>0.23735374495311937</v>
      </c>
      <c r="BL431" s="19">
        <f t="shared" si="505"/>
        <v>0.48034756894884234</v>
      </c>
      <c r="BM431" s="19">
        <f t="shared" si="506"/>
        <v>0.52141440039800757</v>
      </c>
      <c r="BN431" s="19">
        <f t="shared" si="507"/>
        <v>0.47639397159803132</v>
      </c>
    </row>
    <row r="432" spans="1:66" x14ac:dyDescent="0.25">
      <c r="A432" t="s">
        <v>32</v>
      </c>
      <c r="B432" t="s">
        <v>208</v>
      </c>
      <c r="C432" t="s">
        <v>35</v>
      </c>
      <c r="D432" s="16">
        <v>44379</v>
      </c>
      <c r="E432" s="15">
        <f>VLOOKUP(A432,home!$A$2:$E$405,3,FALSE)</f>
        <v>1.26056338028169</v>
      </c>
      <c r="F432" s="15">
        <f>VLOOKUP(B432,home!$B$2:$E$405,3,FALSE)</f>
        <v>1.1299999999999999</v>
      </c>
      <c r="G432" s="15">
        <f>VLOOKUP(C432,away!$B$2:$E$405,4,FALSE)</f>
        <v>0.91</v>
      </c>
      <c r="H432" s="15">
        <f>VLOOKUP(A432,away!$A$2:$E$405,3,FALSE)</f>
        <v>1.12676056338028</v>
      </c>
      <c r="I432" s="15">
        <f>VLOOKUP(C432,away!$B$2:$E$405,3,FALSE)</f>
        <v>2.04</v>
      </c>
      <c r="J432" s="15">
        <f>VLOOKUP(B432,home!$B$2:$E$405,4,FALSE)</f>
        <v>0.38</v>
      </c>
      <c r="K432" s="17">
        <f t="shared" si="508"/>
        <v>1.2962373239436618</v>
      </c>
      <c r="L432" s="17">
        <f t="shared" si="509"/>
        <v>0.87346478873239308</v>
      </c>
      <c r="M432" s="18">
        <f t="shared" si="454"/>
        <v>0.11421163404197703</v>
      </c>
      <c r="N432" s="18">
        <f t="shared" si="455"/>
        <v>0.14804538287380509</v>
      </c>
      <c r="O432" s="18">
        <f t="shared" si="456"/>
        <v>9.9759840799256871E-2</v>
      </c>
      <c r="P432" s="18">
        <f t="shared" si="457"/>
        <v>0.12931242907467444</v>
      </c>
      <c r="Q432" s="18">
        <f t="shared" si="458"/>
        <v>9.5950975459277985E-2</v>
      </c>
      <c r="R432" s="18">
        <f t="shared" si="459"/>
        <v>4.3568354133850032E-2</v>
      </c>
      <c r="S432" s="18">
        <f t="shared" si="460"/>
        <v>3.6602453973836983E-2</v>
      </c>
      <c r="T432" s="18">
        <f t="shared" si="461"/>
        <v>8.3809798508205288E-2</v>
      </c>
      <c r="U432" s="18">
        <f t="shared" si="462"/>
        <v>5.6474926771091533E-2</v>
      </c>
      <c r="V432" s="18">
        <f t="shared" si="463"/>
        <v>4.6046605332996909E-3</v>
      </c>
      <c r="W432" s="18">
        <f t="shared" si="464"/>
        <v>4.145841188637283E-2</v>
      </c>
      <c r="X432" s="18">
        <f t="shared" si="465"/>
        <v>3.6212462979511181E-2</v>
      </c>
      <c r="Y432" s="18">
        <f t="shared" si="466"/>
        <v>1.581515566293917E-2</v>
      </c>
      <c r="Z432" s="18">
        <f t="shared" si="467"/>
        <v>1.2685141079647135E-2</v>
      </c>
      <c r="AA432" s="18">
        <f t="shared" si="468"/>
        <v>1.6442953326929612E-2</v>
      </c>
      <c r="AB432" s="18">
        <f t="shared" si="469"/>
        <v>1.0656984909114887E-2</v>
      </c>
      <c r="AC432" s="18">
        <f t="shared" si="470"/>
        <v>3.2584237346960118E-4</v>
      </c>
      <c r="AD432" s="18">
        <f t="shared" si="471"/>
        <v>1.3434985219636503E-2</v>
      </c>
      <c r="AE432" s="18">
        <f t="shared" si="472"/>
        <v>1.1734986526492625E-2</v>
      </c>
      <c r="AF432" s="18">
        <f t="shared" si="473"/>
        <v>5.1250487635701794E-3</v>
      </c>
      <c r="AG432" s="18">
        <f t="shared" si="474"/>
        <v>1.4921832118383464E-3</v>
      </c>
      <c r="AH432" s="18">
        <f t="shared" si="475"/>
        <v>2.7700060182936454E-3</v>
      </c>
      <c r="AI432" s="18">
        <f t="shared" si="476"/>
        <v>3.5905851884607924E-3</v>
      </c>
      <c r="AJ432" s="18">
        <f t="shared" si="477"/>
        <v>2.3271252680410835E-3</v>
      </c>
      <c r="AK432" s="18">
        <f t="shared" si="478"/>
        <v>1.0055022099757505E-3</v>
      </c>
      <c r="AL432" s="18">
        <f t="shared" si="479"/>
        <v>1.4756979588725617E-5</v>
      </c>
      <c r="AM432" s="18">
        <f t="shared" si="480"/>
        <v>3.482985857664852E-3</v>
      </c>
      <c r="AN432" s="18">
        <f t="shared" si="481"/>
        <v>3.0422655063231433E-3</v>
      </c>
      <c r="AO432" s="18">
        <f t="shared" si="482"/>
        <v>1.3286558988741955E-3</v>
      </c>
      <c r="AP432" s="18">
        <f t="shared" si="483"/>
        <v>3.8684471466939903E-4</v>
      </c>
      <c r="AQ432" s="18">
        <f t="shared" si="484"/>
        <v>8.4473809242737358E-5</v>
      </c>
      <c r="AR432" s="18">
        <f t="shared" si="485"/>
        <v>4.8390054431126349E-4</v>
      </c>
      <c r="AS432" s="18">
        <f t="shared" si="486"/>
        <v>6.2724994661291346E-4</v>
      </c>
      <c r="AT432" s="18">
        <f t="shared" si="487"/>
        <v>4.0653239612066392E-4</v>
      </c>
      <c r="AU432" s="18">
        <f t="shared" si="488"/>
        <v>1.756541550812847E-4</v>
      </c>
      <c r="AV432" s="18">
        <f t="shared" si="489"/>
        <v>5.6922367980537366E-5</v>
      </c>
      <c r="AW432" s="18">
        <f t="shared" si="490"/>
        <v>4.6411424730896696E-7</v>
      </c>
      <c r="AX432" s="18">
        <f t="shared" si="491"/>
        <v>7.5246271124551698E-4</v>
      </c>
      <c r="AY432" s="18">
        <f t="shared" si="492"/>
        <v>6.5724968310706933E-4</v>
      </c>
      <c r="AZ432" s="18">
        <f t="shared" si="493"/>
        <v>2.8704222779977426E-4</v>
      </c>
      <c r="BA432" s="18">
        <f t="shared" si="494"/>
        <v>8.3573759620801774E-5</v>
      </c>
      <c r="BB432" s="18">
        <f t="shared" si="495"/>
        <v>1.8249684072688849E-5</v>
      </c>
      <c r="BC432" s="18">
        <f t="shared" si="496"/>
        <v>3.1880912885968183E-6</v>
      </c>
      <c r="BD432" s="18">
        <f t="shared" si="497"/>
        <v>7.0445014450721267E-5</v>
      </c>
      <c r="BE432" s="18">
        <f t="shared" si="498"/>
        <v>9.1313457016775509E-5</v>
      </c>
      <c r="BF432" s="18">
        <f t="shared" si="499"/>
        <v>5.9181955581734849E-5</v>
      </c>
      <c r="BG432" s="18">
        <f t="shared" si="500"/>
        <v>2.5571286576340217E-5</v>
      </c>
      <c r="BH432" s="18">
        <f t="shared" si="501"/>
        <v>8.2866140203779317E-6</v>
      </c>
      <c r="BI432" s="18">
        <f t="shared" si="502"/>
        <v>2.1482836764657422E-6</v>
      </c>
      <c r="BJ432" s="19">
        <f t="shared" si="503"/>
        <v>0.46320638303555806</v>
      </c>
      <c r="BK432" s="19">
        <f t="shared" si="504"/>
        <v>0.28572902665995353</v>
      </c>
      <c r="BL432" s="19">
        <f t="shared" si="505"/>
        <v>0.23860348464644326</v>
      </c>
      <c r="BM432" s="19">
        <f t="shared" si="506"/>
        <v>0.36871863346990075</v>
      </c>
      <c r="BN432" s="19">
        <f t="shared" si="507"/>
        <v>0.63084861638284151</v>
      </c>
    </row>
    <row r="433" spans="1:66" x14ac:dyDescent="0.25">
      <c r="A433" t="s">
        <v>213</v>
      </c>
      <c r="B433" t="s">
        <v>216</v>
      </c>
      <c r="C433" t="s">
        <v>315</v>
      </c>
      <c r="D433" s="16">
        <v>44379</v>
      </c>
      <c r="E433" s="15">
        <f>VLOOKUP(A433,home!$A$2:$E$405,3,FALSE)</f>
        <v>1.2666666666666699</v>
      </c>
      <c r="F433" s="15">
        <f>VLOOKUP(B433,home!$B$2:$E$405,3,FALSE)</f>
        <v>0.59</v>
      </c>
      <c r="G433" s="15">
        <f>VLOOKUP(C433,away!$B$2:$E$405,4,FALSE)</f>
        <v>0.34</v>
      </c>
      <c r="H433" s="15">
        <f>VLOOKUP(A433,away!$A$2:$E$405,3,FALSE)</f>
        <v>1.2</v>
      </c>
      <c r="I433" s="15">
        <f>VLOOKUP(C433,away!$B$2:$E$405,3,FALSE)</f>
        <v>1.58</v>
      </c>
      <c r="J433" s="15">
        <f>VLOOKUP(B433,home!$B$2:$E$405,4,FALSE)</f>
        <v>1.39</v>
      </c>
      <c r="K433" s="17">
        <f t="shared" si="508"/>
        <v>0.254093333333334</v>
      </c>
      <c r="L433" s="17">
        <f t="shared" si="509"/>
        <v>2.6354399999999996</v>
      </c>
      <c r="M433" s="18">
        <f t="shared" si="454"/>
        <v>5.5602154229941934E-2</v>
      </c>
      <c r="N433" s="18">
        <f t="shared" si="455"/>
        <v>1.4128136708800084E-2</v>
      </c>
      <c r="O433" s="18">
        <f t="shared" si="456"/>
        <v>0.14653614134375811</v>
      </c>
      <c r="P433" s="18">
        <f t="shared" si="457"/>
        <v>3.723385660784008E-2</v>
      </c>
      <c r="Q433" s="18">
        <f t="shared" si="458"/>
        <v>1.7949326750640259E-3</v>
      </c>
      <c r="R433" s="18">
        <f t="shared" si="459"/>
        <v>0.19309360417149699</v>
      </c>
      <c r="S433" s="18">
        <f t="shared" si="460"/>
        <v>6.2333919301036621E-3</v>
      </c>
      <c r="T433" s="18">
        <f t="shared" si="461"/>
        <v>4.7304373691707353E-3</v>
      </c>
      <c r="U433" s="18">
        <f t="shared" si="462"/>
        <v>4.906379752928304E-2</v>
      </c>
      <c r="V433" s="18">
        <f t="shared" si="463"/>
        <v>4.6379742040235247E-4</v>
      </c>
      <c r="W433" s="18">
        <f t="shared" si="464"/>
        <v>1.5202680883864557E-4</v>
      </c>
      <c r="X433" s="18">
        <f t="shared" si="465"/>
        <v>4.0065753308571989E-4</v>
      </c>
      <c r="Y433" s="18">
        <f t="shared" si="466"/>
        <v>5.2795444449771497E-4</v>
      </c>
      <c r="Z433" s="18">
        <f t="shared" si="467"/>
        <v>0.16962886939257663</v>
      </c>
      <c r="AA433" s="18">
        <f t="shared" si="468"/>
        <v>4.3101564853524552E-2</v>
      </c>
      <c r="AB433" s="18">
        <f t="shared" si="469"/>
        <v>5.4759101427574635E-3</v>
      </c>
      <c r="AC433" s="18">
        <f t="shared" si="470"/>
        <v>1.9411305737062516E-5</v>
      </c>
      <c r="AD433" s="18">
        <f t="shared" si="471"/>
        <v>9.657249653460249E-6</v>
      </c>
      <c r="AE433" s="18">
        <f t="shared" si="472"/>
        <v>2.545110202671527E-5</v>
      </c>
      <c r="AF433" s="18">
        <f t="shared" si="473"/>
        <v>3.3537426162643248E-5</v>
      </c>
      <c r="AG433" s="18">
        <f t="shared" si="474"/>
        <v>2.9461958135358835E-5</v>
      </c>
      <c r="AH433" s="18">
        <f t="shared" si="475"/>
        <v>0.11176167688799302</v>
      </c>
      <c r="AI433" s="18">
        <f t="shared" si="476"/>
        <v>2.839789701939318E-2</v>
      </c>
      <c r="AJ433" s="18">
        <f t="shared" si="477"/>
        <v>3.6078581566571814E-3</v>
      </c>
      <c r="AK433" s="18">
        <f t="shared" si="478"/>
        <v>3.0557756840629389E-4</v>
      </c>
      <c r="AL433" s="18">
        <f t="shared" si="479"/>
        <v>5.1994947634278714E-7</v>
      </c>
      <c r="AM433" s="18">
        <f t="shared" si="480"/>
        <v>4.9076855105597996E-7</v>
      </c>
      <c r="AN433" s="18">
        <f t="shared" si="481"/>
        <v>1.2933910701949715E-6</v>
      </c>
      <c r="AO433" s="18">
        <f t="shared" si="482"/>
        <v>1.7043272810173181E-6</v>
      </c>
      <c r="AP433" s="18">
        <f t="shared" si="483"/>
        <v>1.4972174298280933E-6</v>
      </c>
      <c r="AQ433" s="18">
        <f t="shared" si="484"/>
        <v>9.8645667581653729E-7</v>
      </c>
      <c r="AR433" s="18">
        <f t="shared" si="485"/>
        <v>5.890823874753847E-2</v>
      </c>
      <c r="AS433" s="18">
        <f t="shared" si="486"/>
        <v>1.4968190744157915E-2</v>
      </c>
      <c r="AT433" s="18">
        <f t="shared" si="487"/>
        <v>1.9016587400761209E-3</v>
      </c>
      <c r="AU433" s="18">
        <f t="shared" si="488"/>
        <v>1.6106626937613665E-4</v>
      </c>
      <c r="AV433" s="18">
        <f t="shared" si="489"/>
        <v>1.023146631833681E-5</v>
      </c>
      <c r="AW433" s="18">
        <f t="shared" si="490"/>
        <v>9.671749689872631E-9</v>
      </c>
      <c r="AX433" s="18">
        <f t="shared" si="491"/>
        <v>2.0783502838830753E-8</v>
      </c>
      <c r="AY433" s="18">
        <f t="shared" si="492"/>
        <v>5.4773674721568098E-8</v>
      </c>
      <c r="AZ433" s="18">
        <f t="shared" si="493"/>
        <v>7.2176366654104731E-8</v>
      </c>
      <c r="BA433" s="18">
        <f t="shared" si="494"/>
        <v>6.3405494578297911E-8</v>
      </c>
      <c r="BB433" s="18">
        <f t="shared" si="495"/>
        <v>4.1775344157857347E-8</v>
      </c>
      <c r="BC433" s="18">
        <f t="shared" si="496"/>
        <v>2.2019282601476717E-8</v>
      </c>
      <c r="BD433" s="18">
        <f t="shared" si="497"/>
        <v>2.5874854787468791E-2</v>
      </c>
      <c r="BE433" s="18">
        <f t="shared" si="498"/>
        <v>6.5746281024639209E-3</v>
      </c>
      <c r="BF433" s="18">
        <f t="shared" si="499"/>
        <v>8.3528458499103515E-4</v>
      </c>
      <c r="BG433" s="18">
        <f t="shared" si="500"/>
        <v>7.0746748160774249E-5</v>
      </c>
      <c r="BH433" s="18">
        <f t="shared" si="501"/>
        <v>4.4940692656662597E-6</v>
      </c>
      <c r="BI433" s="18">
        <f t="shared" si="502"/>
        <v>2.2838260798880574E-7</v>
      </c>
      <c r="BJ433" s="19">
        <f t="shared" si="503"/>
        <v>2.1838500370108562E-2</v>
      </c>
      <c r="BK433" s="19">
        <f t="shared" si="504"/>
        <v>9.9553186217176154E-2</v>
      </c>
      <c r="BL433" s="19">
        <f t="shared" si="505"/>
        <v>0.69065365031569481</v>
      </c>
      <c r="BM433" s="19">
        <f t="shared" si="506"/>
        <v>0.53328533545672996</v>
      </c>
      <c r="BN433" s="19">
        <f t="shared" si="507"/>
        <v>0.4483888257369012</v>
      </c>
    </row>
    <row r="434" spans="1:66" x14ac:dyDescent="0.25">
      <c r="A434" t="s">
        <v>340</v>
      </c>
      <c r="B434" t="s">
        <v>418</v>
      </c>
      <c r="C434" t="s">
        <v>361</v>
      </c>
      <c r="D434" s="16">
        <v>44379</v>
      </c>
      <c r="E434" s="15">
        <f>VLOOKUP(A434,home!$A$2:$E$405,3,FALSE)</f>
        <v>1.3317073170731699</v>
      </c>
      <c r="F434" s="15">
        <f>VLOOKUP(B434,home!$B$2:$E$405,3,FALSE)</f>
        <v>1.05</v>
      </c>
      <c r="G434" s="15">
        <f>VLOOKUP(C434,away!$B$2:$E$405,4,FALSE)</f>
        <v>1.05</v>
      </c>
      <c r="H434" s="15">
        <f>VLOOKUP(A434,away!$A$2:$E$405,3,FALSE)</f>
        <v>1.14146341463415</v>
      </c>
      <c r="I434" s="15">
        <f>VLOOKUP(C434,away!$B$2:$E$405,3,FALSE)</f>
        <v>0.6</v>
      </c>
      <c r="J434" s="15">
        <f>VLOOKUP(B434,home!$B$2:$E$405,4,FALSE)</f>
        <v>0.79</v>
      </c>
      <c r="K434" s="17">
        <f t="shared" si="508"/>
        <v>1.46820731707317</v>
      </c>
      <c r="L434" s="17">
        <f t="shared" si="509"/>
        <v>0.54105365853658705</v>
      </c>
      <c r="M434" s="18">
        <f t="shared" si="454"/>
        <v>0.13408773216584632</v>
      </c>
      <c r="N434" s="18">
        <f t="shared" si="455"/>
        <v>0.19686858949564301</v>
      </c>
      <c r="O434" s="18">
        <f t="shared" si="456"/>
        <v>7.2548658053205137E-2</v>
      </c>
      <c r="P434" s="18">
        <f t="shared" si="457"/>
        <v>0.10651647059755513</v>
      </c>
      <c r="Q434" s="18">
        <f t="shared" si="458"/>
        <v>0.14452195179968866</v>
      </c>
      <c r="R434" s="18">
        <f t="shared" si="459"/>
        <v>1.9626358430803233E-2</v>
      </c>
      <c r="S434" s="18">
        <f t="shared" si="460"/>
        <v>2.1153610261912027E-2</v>
      </c>
      <c r="T434" s="18">
        <f t="shared" si="461"/>
        <v>7.8194130760069827E-2</v>
      </c>
      <c r="U434" s="18">
        <f t="shared" si="462"/>
        <v>2.8815563055606001E-2</v>
      </c>
      <c r="V434" s="18">
        <f t="shared" si="463"/>
        <v>1.867109167259583E-3</v>
      </c>
      <c r="W434" s="18">
        <f t="shared" si="464"/>
        <v>7.0729395703332962E-2</v>
      </c>
      <c r="X434" s="18">
        <f t="shared" si="465"/>
        <v>3.8268398311370251E-2</v>
      </c>
      <c r="Y434" s="18">
        <f t="shared" si="466"/>
        <v>1.0352628456351111E-2</v>
      </c>
      <c r="Z434" s="18">
        <f t="shared" si="467"/>
        <v>3.5396376775788268E-3</v>
      </c>
      <c r="AA434" s="18">
        <f t="shared" si="468"/>
        <v>5.196921938009115E-3</v>
      </c>
      <c r="AB434" s="18">
        <f t="shared" si="469"/>
        <v>3.8150794078215316E-3</v>
      </c>
      <c r="AC434" s="18">
        <f t="shared" si="470"/>
        <v>9.2699512617814111E-5</v>
      </c>
      <c r="AD434" s="18">
        <f t="shared" si="471"/>
        <v>2.5961354075949291E-2</v>
      </c>
      <c r="AE434" s="18">
        <f t="shared" si="472"/>
        <v>1.4046485603356097E-2</v>
      </c>
      <c r="AF434" s="18">
        <f t="shared" si="473"/>
        <v>3.7999512126386573E-3</v>
      </c>
      <c r="AG434" s="18">
        <f t="shared" si="474"/>
        <v>6.8532583528622872E-4</v>
      </c>
      <c r="AH434" s="18">
        <f t="shared" si="475"/>
        <v>4.7878347883699305E-4</v>
      </c>
      <c r="AI434" s="18">
        <f t="shared" si="476"/>
        <v>7.0295340692222029E-4</v>
      </c>
      <c r="AJ434" s="18">
        <f t="shared" si="477"/>
        <v>5.1604066780235882E-4</v>
      </c>
      <c r="AK434" s="18">
        <f t="shared" si="478"/>
        <v>2.5255156145824941E-4</v>
      </c>
      <c r="AL434" s="18">
        <f t="shared" si="479"/>
        <v>2.9455416243300792E-6</v>
      </c>
      <c r="AM434" s="18">
        <f t="shared" si="480"/>
        <v>7.6233300030872182E-3</v>
      </c>
      <c r="AN434" s="18">
        <f t="shared" si="481"/>
        <v>4.1246305884020699E-3</v>
      </c>
      <c r="AO434" s="18">
        <f t="shared" si="482"/>
        <v>1.1158232349834276E-3</v>
      </c>
      <c r="AP434" s="18">
        <f t="shared" si="483"/>
        <v>2.0124008118930451E-4</v>
      </c>
      <c r="AQ434" s="18">
        <f t="shared" si="484"/>
        <v>2.7220420542918252E-5</v>
      </c>
      <c r="AR434" s="18">
        <f t="shared" si="485"/>
        <v>5.180951057432596E-5</v>
      </c>
      <c r="AS434" s="18">
        <f t="shared" si="486"/>
        <v>7.6067102519205136E-5</v>
      </c>
      <c r="AT434" s="18">
        <f t="shared" si="487"/>
        <v>5.5841138253625985E-5</v>
      </c>
      <c r="AU434" s="18">
        <f t="shared" si="488"/>
        <v>2.7328789259222719E-5</v>
      </c>
      <c r="AV434" s="18">
        <f t="shared" si="489"/>
        <v>1.0031082089285372E-5</v>
      </c>
      <c r="AW434" s="18">
        <f t="shared" si="490"/>
        <v>6.4996562067158273E-8</v>
      </c>
      <c r="AX434" s="18">
        <f t="shared" si="491"/>
        <v>1.8654381484993457E-3</v>
      </c>
      <c r="AY434" s="18">
        <f t="shared" si="492"/>
        <v>1.009302135019288E-3</v>
      </c>
      <c r="AZ434" s="18">
        <f t="shared" si="493"/>
        <v>2.73043306360487E-4</v>
      </c>
      <c r="BA434" s="18">
        <f t="shared" si="494"/>
        <v>4.9243693281755893E-5</v>
      </c>
      <c r="BB434" s="18">
        <f t="shared" si="495"/>
        <v>6.6608701024868942E-6</v>
      </c>
      <c r="BC434" s="18">
        <f t="shared" si="496"/>
        <v>7.2077762759750138E-7</v>
      </c>
      <c r="BD434" s="18">
        <f t="shared" si="497"/>
        <v>4.6719542072048396E-6</v>
      </c>
      <c r="BE434" s="18">
        <f t="shared" si="498"/>
        <v>6.8593973520489259E-6</v>
      </c>
      <c r="BF434" s="18">
        <f t="shared" si="499"/>
        <v>5.0355086914952811E-6</v>
      </c>
      <c r="BG434" s="18">
        <f t="shared" si="500"/>
        <v>2.4643902353463051E-6</v>
      </c>
      <c r="BH434" s="18">
        <f t="shared" si="501"/>
        <v>9.0455894391477983E-7</v>
      </c>
      <c r="BI434" s="18">
        <f t="shared" si="502"/>
        <v>2.6561601203593162E-7</v>
      </c>
      <c r="BJ434" s="19">
        <f t="shared" si="503"/>
        <v>0.59972486451278184</v>
      </c>
      <c r="BK434" s="19">
        <f t="shared" si="504"/>
        <v>0.26472986938183446</v>
      </c>
      <c r="BL434" s="19">
        <f t="shared" si="505"/>
        <v>0.13219418904860253</v>
      </c>
      <c r="BM434" s="19">
        <f t="shared" si="506"/>
        <v>0.32500956293959921</v>
      </c>
      <c r="BN434" s="19">
        <f t="shared" si="507"/>
        <v>0.67416976054274147</v>
      </c>
    </row>
    <row r="435" spans="1:66" x14ac:dyDescent="0.25">
      <c r="A435" t="s">
        <v>340</v>
      </c>
      <c r="B435" t="s">
        <v>352</v>
      </c>
      <c r="C435" t="s">
        <v>428</v>
      </c>
      <c r="D435" s="16">
        <v>44379</v>
      </c>
      <c r="E435" s="15">
        <f>VLOOKUP(A435,home!$A$2:$E$405,3,FALSE)</f>
        <v>1.3317073170731699</v>
      </c>
      <c r="F435" s="15">
        <f>VLOOKUP(B435,home!$B$2:$E$405,3,FALSE)</f>
        <v>1.35</v>
      </c>
      <c r="G435" s="15">
        <f>VLOOKUP(C435,away!$B$2:$E$405,4,FALSE)</f>
        <v>1.1299999999999999</v>
      </c>
      <c r="H435" s="15">
        <f>VLOOKUP(A435,away!$A$2:$E$405,3,FALSE)</f>
        <v>1.14146341463415</v>
      </c>
      <c r="I435" s="15">
        <f>VLOOKUP(C435,away!$B$2:$E$405,3,FALSE)</f>
        <v>0.83</v>
      </c>
      <c r="J435" s="15">
        <f>VLOOKUP(B435,home!$B$2:$E$405,4,FALSE)</f>
        <v>0.79</v>
      </c>
      <c r="K435" s="17">
        <f t="shared" si="508"/>
        <v>2.0315195121951204</v>
      </c>
      <c r="L435" s="17">
        <f t="shared" si="509"/>
        <v>0.74845756097561222</v>
      </c>
      <c r="M435" s="18">
        <f t="shared" si="454"/>
        <v>6.2039929739930028E-2</v>
      </c>
      <c r="N435" s="18">
        <f t="shared" si="455"/>
        <v>0.12603532780188217</v>
      </c>
      <c r="O435" s="18">
        <f t="shared" si="456"/>
        <v>4.6434254496246379E-2</v>
      </c>
      <c r="P435" s="18">
        <f t="shared" si="457"/>
        <v>9.4332094043358503E-2</v>
      </c>
      <c r="Q435" s="18">
        <f t="shared" si="458"/>
        <v>0.1280216138277159</v>
      </c>
      <c r="R435" s="18">
        <f t="shared" si="459"/>
        <v>1.7377034432990709E-2</v>
      </c>
      <c r="S435" s="18">
        <f t="shared" si="460"/>
        <v>3.5858132028467507E-2</v>
      </c>
      <c r="T435" s="18">
        <f t="shared" si="461"/>
        <v>9.5818744837653957E-2</v>
      </c>
      <c r="U435" s="18">
        <f t="shared" si="462"/>
        <v>3.5301784514707092E-2</v>
      </c>
      <c r="V435" s="18">
        <f t="shared" si="463"/>
        <v>6.058056654280255E-3</v>
      </c>
      <c r="W435" s="18">
        <f t="shared" si="464"/>
        <v>8.6692802157904494E-2</v>
      </c>
      <c r="X435" s="18">
        <f t="shared" si="465"/>
        <v>6.4885883257246493E-2</v>
      </c>
      <c r="Y435" s="18">
        <f t="shared" si="466"/>
        <v>2.428216496223351E-2</v>
      </c>
      <c r="Z435" s="18">
        <f t="shared" si="467"/>
        <v>4.3353242695684854E-3</v>
      </c>
      <c r="AA435" s="18">
        <f t="shared" si="468"/>
        <v>8.8072958453214358E-3</v>
      </c>
      <c r="AB435" s="18">
        <f t="shared" si="469"/>
        <v>8.9460966797227578E-3</v>
      </c>
      <c r="AC435" s="18">
        <f t="shared" si="470"/>
        <v>5.7570702089277856E-4</v>
      </c>
      <c r="AD435" s="18">
        <f t="shared" si="471"/>
        <v>4.402952978766355E-2</v>
      </c>
      <c r="AE435" s="18">
        <f t="shared" si="472"/>
        <v>3.2954234475777729E-2</v>
      </c>
      <c r="AF435" s="18">
        <f t="shared" si="473"/>
        <v>1.2332422979779515E-2</v>
      </c>
      <c r="AG435" s="18">
        <f t="shared" si="474"/>
        <v>3.0767650747884558E-3</v>
      </c>
      <c r="AH435" s="18">
        <f t="shared" si="475"/>
        <v>8.1120155720990148E-4</v>
      </c>
      <c r="AI435" s="18">
        <f t="shared" si="476"/>
        <v>1.6479717917949807E-3</v>
      </c>
      <c r="AJ435" s="18">
        <f t="shared" si="477"/>
        <v>1.6739434252893291E-3</v>
      </c>
      <c r="AK435" s="18">
        <f t="shared" si="478"/>
        <v>1.1335495769286691E-3</v>
      </c>
      <c r="AL435" s="18">
        <f t="shared" si="479"/>
        <v>3.501464238527399E-5</v>
      </c>
      <c r="AM435" s="18">
        <f t="shared" si="480"/>
        <v>1.7889369775282951E-2</v>
      </c>
      <c r="AN435" s="18">
        <f t="shared" si="481"/>
        <v>1.3389434069399115E-2</v>
      </c>
      <c r="AO435" s="18">
        <f t="shared" si="482"/>
        <v>5.0107115832131134E-3</v>
      </c>
      <c r="AP435" s="18">
        <f t="shared" si="483"/>
        <v>1.2501016567746451E-3</v>
      </c>
      <c r="AQ435" s="18">
        <f t="shared" si="484"/>
        <v>2.3391200925028068E-4</v>
      </c>
      <c r="AR435" s="18">
        <f t="shared" si="485"/>
        <v>1.214299877937883E-4</v>
      </c>
      <c r="AS435" s="18">
        <f t="shared" si="486"/>
        <v>2.466873895686962E-4</v>
      </c>
      <c r="AT435" s="18">
        <f t="shared" si="487"/>
        <v>2.5057512266064272E-4</v>
      </c>
      <c r="AU435" s="18">
        <f t="shared" si="488"/>
        <v>1.6968275031859379E-4</v>
      </c>
      <c r="AV435" s="18">
        <f t="shared" si="489"/>
        <v>8.6178454538789E-5</v>
      </c>
      <c r="AW435" s="18">
        <f t="shared" si="490"/>
        <v>1.4788882974366291E-6</v>
      </c>
      <c r="AX435" s="18">
        <f t="shared" si="491"/>
        <v>6.057100626560165E-3</v>
      </c>
      <c r="AY435" s="18">
        <f t="shared" si="492"/>
        <v>4.5334827615390741E-3</v>
      </c>
      <c r="AZ435" s="18">
        <f t="shared" si="493"/>
        <v>1.6965597252132591E-3</v>
      </c>
      <c r="BA435" s="18">
        <f t="shared" si="494"/>
        <v>4.2326765132752361E-4</v>
      </c>
      <c r="BB435" s="18">
        <f t="shared" si="495"/>
        <v>7.9199468488118523E-5</v>
      </c>
      <c r="BC435" s="18">
        <f t="shared" si="496"/>
        <v>1.1855488203036412E-5</v>
      </c>
      <c r="BD435" s="18">
        <f t="shared" si="497"/>
        <v>1.5147532082239523E-5</v>
      </c>
      <c r="BE435" s="18">
        <f t="shared" si="498"/>
        <v>3.0772506986671167E-5</v>
      </c>
      <c r="BF435" s="18">
        <f t="shared" si="499"/>
        <v>3.1257474191291575E-5</v>
      </c>
      <c r="BG435" s="18">
        <f t="shared" si="500"/>
        <v>2.1166722907181409E-5</v>
      </c>
      <c r="BH435" s="18">
        <f t="shared" si="501"/>
        <v>1.0750152648791613E-5</v>
      </c>
      <c r="BI435" s="18">
        <f t="shared" si="502"/>
        <v>4.3678289730192428E-6</v>
      </c>
      <c r="BJ435" s="19">
        <f t="shared" si="503"/>
        <v>0.66870448397789695</v>
      </c>
      <c r="BK435" s="19">
        <f t="shared" si="504"/>
        <v>0.2034324168908534</v>
      </c>
      <c r="BL435" s="19">
        <f t="shared" si="505"/>
        <v>0.12312114824288094</v>
      </c>
      <c r="BM435" s="19">
        <f t="shared" si="506"/>
        <v>0.52082111516583451</v>
      </c>
      <c r="BN435" s="19">
        <f t="shared" si="507"/>
        <v>0.47424025434212375</v>
      </c>
    </row>
    <row r="436" spans="1:66" x14ac:dyDescent="0.25">
      <c r="A436" t="s">
        <v>340</v>
      </c>
      <c r="B436" t="s">
        <v>405</v>
      </c>
      <c r="C436" t="s">
        <v>377</v>
      </c>
      <c r="D436" s="16">
        <v>44379</v>
      </c>
      <c r="E436" s="15">
        <f>VLOOKUP(A436,home!$A$2:$E$405,3,FALSE)</f>
        <v>1.3317073170731699</v>
      </c>
      <c r="F436" s="15">
        <f>VLOOKUP(B436,home!$B$2:$E$405,3,FALSE)</f>
        <v>0.83</v>
      </c>
      <c r="G436" s="15">
        <f>VLOOKUP(C436,away!$B$2:$E$405,4,FALSE)</f>
        <v>0.83</v>
      </c>
      <c r="H436" s="15">
        <f>VLOOKUP(A436,away!$A$2:$E$405,3,FALSE)</f>
        <v>1.14146341463415</v>
      </c>
      <c r="I436" s="15">
        <f>VLOOKUP(C436,away!$B$2:$E$405,3,FALSE)</f>
        <v>0.9</v>
      </c>
      <c r="J436" s="15">
        <f>VLOOKUP(B436,home!$B$2:$E$405,4,FALSE)</f>
        <v>1.23</v>
      </c>
      <c r="K436" s="17">
        <f t="shared" si="508"/>
        <v>0.91741317073170658</v>
      </c>
      <c r="L436" s="17">
        <f t="shared" si="509"/>
        <v>1.2636000000000041</v>
      </c>
      <c r="M436" s="18">
        <f t="shared" si="454"/>
        <v>0.11292705826995719</v>
      </c>
      <c r="N436" s="18">
        <f t="shared" si="455"/>
        <v>0.10360077058884559</v>
      </c>
      <c r="O436" s="18">
        <f t="shared" si="456"/>
        <v>0.14269463082991835</v>
      </c>
      <c r="P436" s="18">
        <f t="shared" si="457"/>
        <v>0.13090993371606571</v>
      </c>
      <c r="Q436" s="18">
        <f t="shared" si="458"/>
        <v>4.7522355718080493E-2</v>
      </c>
      <c r="R436" s="18">
        <f t="shared" si="459"/>
        <v>9.0154467758342724E-2</v>
      </c>
      <c r="S436" s="18">
        <f t="shared" si="460"/>
        <v>3.793911531941481E-2</v>
      </c>
      <c r="T436" s="18">
        <f t="shared" si="461"/>
        <v>6.0049248685366693E-2</v>
      </c>
      <c r="U436" s="18">
        <f t="shared" si="462"/>
        <v>8.2708896121810593E-2</v>
      </c>
      <c r="V436" s="18">
        <f t="shared" si="463"/>
        <v>4.8867405088236201E-3</v>
      </c>
      <c r="W436" s="18">
        <f t="shared" si="464"/>
        <v>1.4532545013321423E-2</v>
      </c>
      <c r="X436" s="18">
        <f t="shared" si="465"/>
        <v>1.8363323878833007E-2</v>
      </c>
      <c r="Y436" s="18">
        <f t="shared" si="466"/>
        <v>1.1601948026646734E-2</v>
      </c>
      <c r="Z436" s="18">
        <f t="shared" si="467"/>
        <v>3.7973061819814073E-2</v>
      </c>
      <c r="AA436" s="18">
        <f t="shared" si="468"/>
        <v>3.4836987046506736E-2</v>
      </c>
      <c r="AB436" s="18">
        <f t="shared" si="469"/>
        <v>1.5979955372537567E-2</v>
      </c>
      <c r="AC436" s="18">
        <f t="shared" si="470"/>
        <v>3.5405756927207557E-4</v>
      </c>
      <c r="AD436" s="18">
        <f t="shared" si="471"/>
        <v>3.3330870498681133E-3</v>
      </c>
      <c r="AE436" s="18">
        <f t="shared" si="472"/>
        <v>4.2116887962133616E-3</v>
      </c>
      <c r="AF436" s="18">
        <f t="shared" si="473"/>
        <v>2.6609449814476108E-3</v>
      </c>
      <c r="AG436" s="18">
        <f t="shared" si="474"/>
        <v>1.1207900261857372E-3</v>
      </c>
      <c r="AH436" s="18">
        <f t="shared" si="475"/>
        <v>1.1995690228879304E-2</v>
      </c>
      <c r="AI436" s="18">
        <f t="shared" si="476"/>
        <v>1.1005004207991513E-2</v>
      </c>
      <c r="AJ436" s="18">
        <f t="shared" si="477"/>
        <v>5.0480679021846341E-3</v>
      </c>
      <c r="AK436" s="18">
        <f t="shared" si="478"/>
        <v>1.5437213267373866E-3</v>
      </c>
      <c r="AL436" s="18">
        <f t="shared" si="479"/>
        <v>1.6417554352395451E-5</v>
      </c>
      <c r="AM436" s="18">
        <f t="shared" si="480"/>
        <v>6.1156359174885941E-4</v>
      </c>
      <c r="AN436" s="18">
        <f t="shared" si="481"/>
        <v>7.7277175453386107E-4</v>
      </c>
      <c r="AO436" s="18">
        <f t="shared" si="482"/>
        <v>4.8823719451449515E-4</v>
      </c>
      <c r="AP436" s="18">
        <f t="shared" si="483"/>
        <v>2.0564550632950601E-4</v>
      </c>
      <c r="AQ436" s="18">
        <f t="shared" si="484"/>
        <v>6.4963415449491156E-5</v>
      </c>
      <c r="AR436" s="18">
        <f t="shared" si="485"/>
        <v>3.0315508346423865E-3</v>
      </c>
      <c r="AS436" s="18">
        <f t="shared" si="486"/>
        <v>2.7811846634436229E-3</v>
      </c>
      <c r="AT436" s="18">
        <f t="shared" si="487"/>
        <v>1.2757477202401041E-3</v>
      </c>
      <c r="AU436" s="18">
        <f t="shared" si="488"/>
        <v>3.901292536930734E-4</v>
      </c>
      <c r="AV436" s="18">
        <f t="shared" si="489"/>
        <v>8.9477428906439184E-5</v>
      </c>
      <c r="AW436" s="18">
        <f t="shared" si="490"/>
        <v>5.2866498885260331E-7</v>
      </c>
      <c r="AX436" s="18">
        <f t="shared" si="491"/>
        <v>9.3509415635065308E-5</v>
      </c>
      <c r="AY436" s="18">
        <f t="shared" si="492"/>
        <v>1.1815849759646889E-4</v>
      </c>
      <c r="AZ436" s="18">
        <f t="shared" si="493"/>
        <v>7.4652538781449308E-5</v>
      </c>
      <c r="BA436" s="18">
        <f t="shared" si="494"/>
        <v>3.1443649334746546E-5</v>
      </c>
      <c r="BB436" s="18">
        <f t="shared" si="495"/>
        <v>9.9330488248464651E-6</v>
      </c>
      <c r="BC436" s="18">
        <f t="shared" si="496"/>
        <v>2.5102800990152058E-6</v>
      </c>
      <c r="BD436" s="18">
        <f t="shared" si="497"/>
        <v>6.3844460577568781E-4</v>
      </c>
      <c r="BE436" s="18">
        <f t="shared" si="498"/>
        <v>5.8571749012122803E-4</v>
      </c>
      <c r="BF436" s="18">
        <f t="shared" si="499"/>
        <v>2.6867246988256647E-4</v>
      </c>
      <c r="BG436" s="18">
        <f t="shared" si="500"/>
        <v>8.2161220827761406E-5</v>
      </c>
      <c r="BH436" s="18">
        <f t="shared" si="501"/>
        <v>1.8843946527696126E-5</v>
      </c>
      <c r="BI436" s="18">
        <f t="shared" si="502"/>
        <v>3.4575369466144884E-6</v>
      </c>
      <c r="BJ436" s="19">
        <f t="shared" si="503"/>
        <v>0.26947009165765667</v>
      </c>
      <c r="BK436" s="19">
        <f t="shared" si="504"/>
        <v>0.28715148143548225</v>
      </c>
      <c r="BL436" s="19">
        <f t="shared" si="505"/>
        <v>0.40513280796591594</v>
      </c>
      <c r="BM436" s="19">
        <f t="shared" si="506"/>
        <v>0.37180059616505123</v>
      </c>
      <c r="BN436" s="19">
        <f t="shared" si="507"/>
        <v>0.62780921688121005</v>
      </c>
    </row>
    <row r="437" spans="1:66" x14ac:dyDescent="0.25">
      <c r="A437" t="s">
        <v>340</v>
      </c>
      <c r="B437" t="s">
        <v>356</v>
      </c>
      <c r="C437" t="s">
        <v>354</v>
      </c>
      <c r="D437" s="16">
        <v>44379</v>
      </c>
      <c r="E437" s="15">
        <f>VLOOKUP(A437,home!$A$2:$E$405,3,FALSE)</f>
        <v>1.3317073170731699</v>
      </c>
      <c r="F437" s="15">
        <f>VLOOKUP(B437,home!$B$2:$E$405,3,FALSE)</f>
        <v>0.98</v>
      </c>
      <c r="G437" s="15">
        <f>VLOOKUP(C437,away!$B$2:$E$405,4,FALSE)</f>
        <v>0.53</v>
      </c>
      <c r="H437" s="15">
        <f>VLOOKUP(A437,away!$A$2:$E$405,3,FALSE)</f>
        <v>1.14146341463415</v>
      </c>
      <c r="I437" s="15">
        <f>VLOOKUP(C437,away!$B$2:$E$405,3,FALSE)</f>
        <v>1.35</v>
      </c>
      <c r="J437" s="15">
        <f>VLOOKUP(B437,home!$B$2:$E$405,4,FALSE)</f>
        <v>1.05</v>
      </c>
      <c r="K437" s="17">
        <f t="shared" si="508"/>
        <v>0.69168878048780447</v>
      </c>
      <c r="L437" s="17">
        <f t="shared" si="509"/>
        <v>1.618024390243908</v>
      </c>
      <c r="M437" s="18">
        <f t="shared" si="454"/>
        <v>9.9289726675352893E-2</v>
      </c>
      <c r="N437" s="18">
        <f t="shared" si="455"/>
        <v>6.8677589959042273E-2</v>
      </c>
      <c r="O437" s="18">
        <f t="shared" si="456"/>
        <v>0.16065319946137213</v>
      </c>
      <c r="P437" s="18">
        <f t="shared" si="457"/>
        <v>0.11112201561690051</v>
      </c>
      <c r="Q437" s="18">
        <f t="shared" si="458"/>
        <v>2.3751759222805716E-2</v>
      </c>
      <c r="R437" s="18">
        <f t="shared" si="459"/>
        <v>0.12997039754960982</v>
      </c>
      <c r="S437" s="18">
        <f t="shared" si="460"/>
        <v>3.1091087588389705E-2</v>
      </c>
      <c r="T437" s="18">
        <f t="shared" si="461"/>
        <v>3.8430925733700334E-2</v>
      </c>
      <c r="U437" s="18">
        <f t="shared" si="462"/>
        <v>8.9899065780604748E-2</v>
      </c>
      <c r="V437" s="18">
        <f t="shared" si="463"/>
        <v>3.8662434744465282E-3</v>
      </c>
      <c r="W437" s="18">
        <f t="shared" si="464"/>
        <v>5.4762751237541502E-3</v>
      </c>
      <c r="X437" s="18">
        <f t="shared" si="465"/>
        <v>8.8607467179201895E-3</v>
      </c>
      <c r="Y437" s="18">
        <f t="shared" si="466"/>
        <v>7.1684521526842633E-3</v>
      </c>
      <c r="Z437" s="18">
        <f t="shared" si="467"/>
        <v>7.0098424414988578E-2</v>
      </c>
      <c r="AA437" s="18">
        <f t="shared" si="468"/>
        <v>4.8486293697719986E-2</v>
      </c>
      <c r="AB437" s="18">
        <f t="shared" si="469"/>
        <v>1.6768712679074729E-2</v>
      </c>
      <c r="AC437" s="18">
        <f t="shared" si="470"/>
        <v>2.7043631686018272E-4</v>
      </c>
      <c r="AD437" s="18">
        <f t="shared" si="471"/>
        <v>9.4696951549130197E-4</v>
      </c>
      <c r="AE437" s="18">
        <f t="shared" si="472"/>
        <v>1.5322197728823827E-3</v>
      </c>
      <c r="AF437" s="18">
        <f t="shared" si="473"/>
        <v>1.2395844818688386E-3</v>
      </c>
      <c r="AG437" s="18">
        <f t="shared" si="474"/>
        <v>6.6855930847721263E-4</v>
      </c>
      <c r="AH437" s="18">
        <f t="shared" si="475"/>
        <v>2.8355240105280139E-2</v>
      </c>
      <c r="AI437" s="18">
        <f t="shared" si="476"/>
        <v>1.9613001448860107E-2</v>
      </c>
      <c r="AJ437" s="18">
        <f t="shared" si="477"/>
        <v>6.7830465269337935E-3</v>
      </c>
      <c r="AK437" s="18">
        <f t="shared" si="478"/>
        <v>1.563919060068958E-3</v>
      </c>
      <c r="AL437" s="18">
        <f t="shared" si="479"/>
        <v>1.2106561124404454E-5</v>
      </c>
      <c r="AM437" s="18">
        <f t="shared" si="480"/>
        <v>1.3100163786586115E-4</v>
      </c>
      <c r="AN437" s="18">
        <f t="shared" si="481"/>
        <v>2.1196384522886326E-4</v>
      </c>
      <c r="AO437" s="18">
        <f t="shared" si="482"/>
        <v>1.7148133571509282E-4</v>
      </c>
      <c r="AP437" s="18">
        <f t="shared" si="483"/>
        <v>9.2486994552874635E-5</v>
      </c>
      <c r="AQ437" s="18">
        <f t="shared" si="484"/>
        <v>3.7411553241726653E-5</v>
      </c>
      <c r="AR437" s="18">
        <f t="shared" si="485"/>
        <v>9.1758940163131023E-3</v>
      </c>
      <c r="AS437" s="18">
        <f t="shared" si="486"/>
        <v>6.3468629420289514E-3</v>
      </c>
      <c r="AT437" s="18">
        <f t="shared" si="487"/>
        <v>2.1950269441476222E-3</v>
      </c>
      <c r="AU437" s="18">
        <f t="shared" si="488"/>
        <v>5.0609183671178034E-4</v>
      </c>
      <c r="AV437" s="18">
        <f t="shared" si="489"/>
        <v>8.7514511337501085E-5</v>
      </c>
      <c r="AW437" s="18">
        <f t="shared" si="490"/>
        <v>3.7636921523047458E-7</v>
      </c>
      <c r="AX437" s="18">
        <f t="shared" si="491"/>
        <v>1.5102060522890412E-5</v>
      </c>
      <c r="AY437" s="18">
        <f t="shared" si="492"/>
        <v>2.4435502268976351E-5</v>
      </c>
      <c r="AZ437" s="18">
        <f t="shared" si="493"/>
        <v>1.976861932953205E-5</v>
      </c>
      <c r="BA437" s="18">
        <f t="shared" si="494"/>
        <v>1.0662036078876676E-5</v>
      </c>
      <c r="BB437" s="18">
        <f t="shared" si="495"/>
        <v>4.3128586063207449E-6</v>
      </c>
      <c r="BC437" s="18">
        <f t="shared" si="496"/>
        <v>1.395662083340063E-6</v>
      </c>
      <c r="BD437" s="18">
        <f t="shared" si="497"/>
        <v>2.4744700534479547E-3</v>
      </c>
      <c r="BE437" s="18">
        <f t="shared" si="498"/>
        <v>1.7115631736230083E-3</v>
      </c>
      <c r="BF437" s="18">
        <f t="shared" si="499"/>
        <v>5.9193452214556747E-4</v>
      </c>
      <c r="BG437" s="18">
        <f t="shared" si="500"/>
        <v>1.3647815591716629E-4</v>
      </c>
      <c r="BH437" s="18">
        <f t="shared" si="501"/>
        <v>2.3600102307392292E-5</v>
      </c>
      <c r="BI437" s="18">
        <f t="shared" si="502"/>
        <v>3.2647851968775195E-6</v>
      </c>
      <c r="BJ437" s="19">
        <f t="shared" si="503"/>
        <v>0.15747310409412105</v>
      </c>
      <c r="BK437" s="19">
        <f t="shared" si="504"/>
        <v>0.24567605173534321</v>
      </c>
      <c r="BL437" s="19">
        <f t="shared" si="505"/>
        <v>0.52534557735270127</v>
      </c>
      <c r="BM437" s="19">
        <f t="shared" si="506"/>
        <v>0.40510440997901698</v>
      </c>
      <c r="BN437" s="19">
        <f t="shared" si="507"/>
        <v>0.59346468848508338</v>
      </c>
    </row>
    <row r="438" spans="1:66" x14ac:dyDescent="0.25">
      <c r="A438" t="s">
        <v>342</v>
      </c>
      <c r="B438" t="s">
        <v>386</v>
      </c>
      <c r="C438" t="s">
        <v>393</v>
      </c>
      <c r="D438" s="16">
        <v>44379</v>
      </c>
      <c r="E438" s="15">
        <f>VLOOKUP(A438,home!$A$2:$E$405,3,FALSE)</f>
        <v>1.1388888888888899</v>
      </c>
      <c r="F438" s="15">
        <f>VLOOKUP(B438,home!$B$2:$E$405,3,FALSE)</f>
        <v>0.64</v>
      </c>
      <c r="G438" s="15">
        <f>VLOOKUP(C438,away!$B$2:$E$405,4,FALSE)</f>
        <v>0.96</v>
      </c>
      <c r="H438" s="15">
        <f>VLOOKUP(A438,away!$A$2:$E$405,3,FALSE)</f>
        <v>0.83333333333333304</v>
      </c>
      <c r="I438" s="15">
        <f>VLOOKUP(C438,away!$B$2:$E$405,3,FALSE)</f>
        <v>0.64</v>
      </c>
      <c r="J438" s="15">
        <f>VLOOKUP(B438,home!$B$2:$E$405,4,FALSE)</f>
        <v>0.55000000000000004</v>
      </c>
      <c r="K438" s="17">
        <f t="shared" si="508"/>
        <v>0.69973333333333398</v>
      </c>
      <c r="L438" s="17">
        <f t="shared" si="509"/>
        <v>0.29333333333333322</v>
      </c>
      <c r="M438" s="18">
        <f t="shared" si="454"/>
        <v>0.37043893462105648</v>
      </c>
      <c r="N438" s="18">
        <f t="shared" si="455"/>
        <v>0.25920847051884083</v>
      </c>
      <c r="O438" s="18">
        <f t="shared" si="456"/>
        <v>0.10866208748884319</v>
      </c>
      <c r="P438" s="18">
        <f t="shared" si="457"/>
        <v>7.6034484685526607E-2</v>
      </c>
      <c r="Q438" s="18">
        <f t="shared" si="458"/>
        <v>9.0688403552191849E-2</v>
      </c>
      <c r="R438" s="18">
        <f t="shared" si="459"/>
        <v>1.5937106165030329E-2</v>
      </c>
      <c r="S438" s="18">
        <f t="shared" si="460"/>
        <v>3.9016166506009621E-3</v>
      </c>
      <c r="T438" s="18">
        <f t="shared" si="461"/>
        <v>2.6601931708642931E-2</v>
      </c>
      <c r="U438" s="18">
        <f t="shared" si="462"/>
        <v>1.11517244205439E-2</v>
      </c>
      <c r="V438" s="18">
        <f t="shared" si="463"/>
        <v>8.8980751014673578E-5</v>
      </c>
      <c r="W438" s="18">
        <f t="shared" si="464"/>
        <v>2.1152566304084592E-2</v>
      </c>
      <c r="X438" s="18">
        <f t="shared" si="465"/>
        <v>6.2047527825314789E-3</v>
      </c>
      <c r="Y438" s="18">
        <f t="shared" si="466"/>
        <v>9.1003040810461655E-4</v>
      </c>
      <c r="Z438" s="18">
        <f t="shared" si="467"/>
        <v>1.5582948250251871E-3</v>
      </c>
      <c r="AA438" s="18">
        <f t="shared" si="468"/>
        <v>1.0903908322309585E-3</v>
      </c>
      <c r="AB438" s="18">
        <f t="shared" si="469"/>
        <v>3.8149140583653834E-4</v>
      </c>
      <c r="AC438" s="18">
        <f t="shared" si="470"/>
        <v>1.141484621016684E-6</v>
      </c>
      <c r="AD438" s="18">
        <f t="shared" si="471"/>
        <v>3.7002889321278674E-3</v>
      </c>
      <c r="AE438" s="18">
        <f t="shared" si="472"/>
        <v>1.0854180867575075E-3</v>
      </c>
      <c r="AF438" s="18">
        <f t="shared" si="473"/>
        <v>1.5919465272443438E-4</v>
      </c>
      <c r="AG438" s="18">
        <f t="shared" si="474"/>
        <v>1.5565699377500243E-5</v>
      </c>
      <c r="AH438" s="18">
        <f t="shared" si="475"/>
        <v>1.1427495383518034E-4</v>
      </c>
      <c r="AI438" s="18">
        <f t="shared" si="476"/>
        <v>7.9961994363603585E-5</v>
      </c>
      <c r="AJ438" s="18">
        <f t="shared" si="477"/>
        <v>2.7976036428012799E-5</v>
      </c>
      <c r="AK438" s="18">
        <f t="shared" si="478"/>
        <v>6.5252550744093925E-6</v>
      </c>
      <c r="AL438" s="18">
        <f t="shared" si="479"/>
        <v>9.3718221087361711E-9</v>
      </c>
      <c r="AM438" s="18">
        <f t="shared" si="480"/>
        <v>5.1784310175485523E-4</v>
      </c>
      <c r="AN438" s="18">
        <f t="shared" si="481"/>
        <v>1.5190064318142417E-4</v>
      </c>
      <c r="AO438" s="18">
        <f t="shared" si="482"/>
        <v>2.2278760999942203E-5</v>
      </c>
      <c r="AP438" s="18">
        <f t="shared" si="483"/>
        <v>2.1783677422165701E-6</v>
      </c>
      <c r="AQ438" s="18">
        <f t="shared" si="484"/>
        <v>1.5974696776254839E-7</v>
      </c>
      <c r="AR438" s="18">
        <f t="shared" si="485"/>
        <v>6.7041306249972458E-6</v>
      </c>
      <c r="AS438" s="18">
        <f t="shared" si="486"/>
        <v>4.6911036693314105E-6</v>
      </c>
      <c r="AT438" s="18">
        <f t="shared" si="487"/>
        <v>1.6412608037767509E-6</v>
      </c>
      <c r="AU438" s="18">
        <f t="shared" si="488"/>
        <v>3.8281496436535102E-7</v>
      </c>
      <c r="AV438" s="18">
        <f t="shared" si="489"/>
        <v>6.6967097766312125E-8</v>
      </c>
      <c r="AW438" s="18">
        <f t="shared" si="490"/>
        <v>5.3433733006728074E-11</v>
      </c>
      <c r="AX438" s="18">
        <f t="shared" si="491"/>
        <v>6.0392013289099605E-5</v>
      </c>
      <c r="AY438" s="18">
        <f t="shared" si="492"/>
        <v>1.7714990564802547E-5</v>
      </c>
      <c r="AZ438" s="18">
        <f t="shared" si="493"/>
        <v>2.5981986161710388E-6</v>
      </c>
      <c r="BA438" s="18">
        <f t="shared" si="494"/>
        <v>2.5404608691450147E-7</v>
      </c>
      <c r="BB438" s="18">
        <f t="shared" si="495"/>
        <v>1.8630046373730101E-8</v>
      </c>
      <c r="BC438" s="18">
        <f t="shared" si="496"/>
        <v>1.0929627205921658E-9</v>
      </c>
      <c r="BD438" s="18">
        <f t="shared" si="497"/>
        <v>3.2775749722208737E-7</v>
      </c>
      <c r="BE438" s="18">
        <f t="shared" si="498"/>
        <v>2.2934284605620216E-7</v>
      </c>
      <c r="BF438" s="18">
        <f t="shared" si="499"/>
        <v>8.0239417073529989E-8</v>
      </c>
      <c r="BG438" s="18">
        <f t="shared" si="500"/>
        <v>1.8715398257861595E-8</v>
      </c>
      <c r="BH438" s="18">
        <f t="shared" si="501"/>
        <v>3.2739470019085908E-9</v>
      </c>
      <c r="BI438" s="18">
        <f t="shared" si="502"/>
        <v>4.5817796976043476E-10</v>
      </c>
      <c r="BJ438" s="19">
        <f t="shared" si="503"/>
        <v>0.41050196223759577</v>
      </c>
      <c r="BK438" s="19">
        <f t="shared" si="504"/>
        <v>0.45048288255520658</v>
      </c>
      <c r="BL438" s="19">
        <f t="shared" si="505"/>
        <v>0.13746568461662992</v>
      </c>
      <c r="BM438" s="19">
        <f t="shared" si="506"/>
        <v>7.9021622265837352E-2</v>
      </c>
      <c r="BN438" s="19">
        <f t="shared" si="507"/>
        <v>0.92096948703148929</v>
      </c>
    </row>
    <row r="439" spans="1:66" x14ac:dyDescent="0.25">
      <c r="A439" t="s">
        <v>342</v>
      </c>
      <c r="B439" t="s">
        <v>399</v>
      </c>
      <c r="C439" t="s">
        <v>436</v>
      </c>
      <c r="D439" s="16">
        <v>44379</v>
      </c>
      <c r="E439" s="15">
        <f>VLOOKUP(A439,home!$A$2:$E$405,3,FALSE)</f>
        <v>1.1388888888888899</v>
      </c>
      <c r="F439" s="15">
        <f>VLOOKUP(B439,home!$B$2:$E$405,3,FALSE)</f>
        <v>0.64</v>
      </c>
      <c r="G439" s="15">
        <f>VLOOKUP(C439,away!$B$2:$E$405,4,FALSE)</f>
        <v>0.96</v>
      </c>
      <c r="H439" s="15">
        <f>VLOOKUP(A439,away!$A$2:$E$405,3,FALSE)</f>
        <v>0.83333333333333304</v>
      </c>
      <c r="I439" s="15">
        <f>VLOOKUP(C439,away!$B$2:$E$405,3,FALSE)</f>
        <v>0.16</v>
      </c>
      <c r="J439" s="15">
        <f>VLOOKUP(B439,home!$B$2:$E$405,4,FALSE)</f>
        <v>1.42</v>
      </c>
      <c r="K439" s="17">
        <f t="shared" si="508"/>
        <v>0.69973333333333398</v>
      </c>
      <c r="L439" s="17">
        <f t="shared" si="509"/>
        <v>0.18933333333333324</v>
      </c>
      <c r="M439" s="18">
        <f t="shared" si="454"/>
        <v>0.41103921037396801</v>
      </c>
      <c r="N439" s="18">
        <f t="shared" si="455"/>
        <v>0.2876178368056781</v>
      </c>
      <c r="O439" s="18">
        <f t="shared" si="456"/>
        <v>7.7823423830804567E-2</v>
      </c>
      <c r="P439" s="18">
        <f t="shared" si="457"/>
        <v>5.4455643768541701E-2</v>
      </c>
      <c r="Q439" s="18">
        <f t="shared" si="458"/>
        <v>0.10062789383708</v>
      </c>
      <c r="R439" s="18">
        <f t="shared" si="459"/>
        <v>7.3672841226494956E-3</v>
      </c>
      <c r="S439" s="18">
        <f t="shared" si="460"/>
        <v>1.8036096456274481E-3</v>
      </c>
      <c r="T439" s="18">
        <f t="shared" si="461"/>
        <v>1.9052214566487136E-2</v>
      </c>
      <c r="U439" s="18">
        <f t="shared" si="462"/>
        <v>5.155134276755278E-3</v>
      </c>
      <c r="V439" s="18">
        <f t="shared" si="463"/>
        <v>2.654970401335123E-5</v>
      </c>
      <c r="W439" s="18">
        <f t="shared" si="464"/>
        <v>2.3470897193644286E-2</v>
      </c>
      <c r="X439" s="18">
        <f t="shared" si="465"/>
        <v>4.4438232019966498E-3</v>
      </c>
      <c r="Y439" s="18">
        <f t="shared" si="466"/>
        <v>4.2068192978901591E-4</v>
      </c>
      <c r="Z439" s="18">
        <f t="shared" si="467"/>
        <v>4.6495748685165708E-4</v>
      </c>
      <c r="AA439" s="18">
        <f t="shared" si="468"/>
        <v>3.2534625213299977E-4</v>
      </c>
      <c r="AB439" s="18">
        <f t="shared" si="469"/>
        <v>1.1382780874626561E-4</v>
      </c>
      <c r="AC439" s="18">
        <f t="shared" si="470"/>
        <v>2.198362691779283E-7</v>
      </c>
      <c r="AD439" s="18">
        <f t="shared" si="471"/>
        <v>4.1058422824081769E-3</v>
      </c>
      <c r="AE439" s="18">
        <f t="shared" si="472"/>
        <v>7.7737280546928114E-4</v>
      </c>
      <c r="AF439" s="18">
        <f t="shared" si="473"/>
        <v>7.3591292251091905E-5</v>
      </c>
      <c r="AG439" s="18">
        <f t="shared" si="474"/>
        <v>4.6444282220689121E-6</v>
      </c>
      <c r="AH439" s="18">
        <f t="shared" si="475"/>
        <v>2.2007987710978413E-5</v>
      </c>
      <c r="AI439" s="18">
        <f t="shared" si="476"/>
        <v>1.5399722600961976E-5</v>
      </c>
      <c r="AJ439" s="18">
        <f t="shared" si="477"/>
        <v>5.3878496139899009E-6</v>
      </c>
      <c r="AK439" s="18">
        <f t="shared" si="478"/>
        <v>1.2566859899652905E-6</v>
      </c>
      <c r="AL439" s="18">
        <f t="shared" si="479"/>
        <v>1.1649813701098605E-9</v>
      </c>
      <c r="AM439" s="18">
        <f t="shared" si="480"/>
        <v>5.7459894128208369E-4</v>
      </c>
      <c r="AN439" s="18">
        <f t="shared" si="481"/>
        <v>1.0879073288274113E-4</v>
      </c>
      <c r="AO439" s="18">
        <f t="shared" si="482"/>
        <v>1.029885604623282E-5</v>
      </c>
      <c r="AP439" s="18">
        <f t="shared" si="483"/>
        <v>6.4997224825113811E-7</v>
      </c>
      <c r="AQ439" s="18">
        <f t="shared" si="484"/>
        <v>3.0765353083887173E-8</v>
      </c>
      <c r="AR439" s="18">
        <f t="shared" si="485"/>
        <v>8.3336913465571561E-7</v>
      </c>
      <c r="AS439" s="18">
        <f t="shared" si="486"/>
        <v>5.8313616248975992E-7</v>
      </c>
      <c r="AT439" s="18">
        <f t="shared" si="487"/>
        <v>2.0401990538308417E-7</v>
      </c>
      <c r="AU439" s="18">
        <f t="shared" si="488"/>
        <v>4.7586509486685643E-8</v>
      </c>
      <c r="AV439" s="18">
        <f t="shared" si="489"/>
        <v>8.3244667262042154E-9</v>
      </c>
      <c r="AW439" s="18">
        <f t="shared" si="490"/>
        <v>4.2872234899150136E-12</v>
      </c>
      <c r="AX439" s="18">
        <f t="shared" si="491"/>
        <v>6.7011005418852825E-5</v>
      </c>
      <c r="AY439" s="18">
        <f t="shared" si="492"/>
        <v>1.2687417025969462E-5</v>
      </c>
      <c r="AZ439" s="18">
        <f t="shared" si="493"/>
        <v>1.2010754784584418E-6</v>
      </c>
      <c r="BA439" s="18">
        <f t="shared" si="494"/>
        <v>7.5801207973821671E-8</v>
      </c>
      <c r="BB439" s="18">
        <f t="shared" si="495"/>
        <v>3.5879238440942226E-9</v>
      </c>
      <c r="BC439" s="18">
        <f t="shared" si="496"/>
        <v>1.3586271622970115E-10</v>
      </c>
      <c r="BD439" s="18">
        <f t="shared" si="497"/>
        <v>2.6297426026913688E-8</v>
      </c>
      <c r="BE439" s="18">
        <f t="shared" si="498"/>
        <v>1.840118557189909E-8</v>
      </c>
      <c r="BF439" s="18">
        <f t="shared" si="499"/>
        <v>6.4379614587550992E-9</v>
      </c>
      <c r="BG439" s="18">
        <f t="shared" si="500"/>
        <v>1.5016187438020801E-9</v>
      </c>
      <c r="BH439" s="18">
        <f t="shared" si="501"/>
        <v>2.6268317224911073E-10</v>
      </c>
      <c r="BI439" s="18">
        <f t="shared" si="502"/>
        <v>3.6761634345688928E-11</v>
      </c>
      <c r="BJ439" s="19">
        <f t="shared" si="503"/>
        <v>0.44137014663375601</v>
      </c>
      <c r="BK439" s="19">
        <f t="shared" si="504"/>
        <v>0.467337921910427</v>
      </c>
      <c r="BL439" s="19">
        <f t="shared" si="505"/>
        <v>9.0830797910819841E-2</v>
      </c>
      <c r="BM439" s="19">
        <f t="shared" si="506"/>
        <v>6.105984379039394E-2</v>
      </c>
      <c r="BN439" s="19">
        <f t="shared" si="507"/>
        <v>0.93893129273872189</v>
      </c>
    </row>
    <row r="440" spans="1:66" x14ac:dyDescent="0.25">
      <c r="A440" t="s">
        <v>342</v>
      </c>
      <c r="B440" t="s">
        <v>364</v>
      </c>
      <c r="C440" t="s">
        <v>402</v>
      </c>
      <c r="D440" s="16">
        <v>44379</v>
      </c>
      <c r="E440" s="15">
        <f>VLOOKUP(A440,home!$A$2:$E$405,3,FALSE)</f>
        <v>1.1388888888888899</v>
      </c>
      <c r="F440" s="15">
        <f>VLOOKUP(B440,home!$B$2:$E$405,3,FALSE)</f>
        <v>0.88</v>
      </c>
      <c r="G440" s="15">
        <f>VLOOKUP(C440,away!$B$2:$E$405,4,FALSE)</f>
        <v>0.8</v>
      </c>
      <c r="H440" s="15">
        <f>VLOOKUP(A440,away!$A$2:$E$405,3,FALSE)</f>
        <v>0.83333333333333304</v>
      </c>
      <c r="I440" s="15">
        <f>VLOOKUP(C440,away!$B$2:$E$405,3,FALSE)</f>
        <v>0.96</v>
      </c>
      <c r="J440" s="15">
        <f>VLOOKUP(B440,home!$B$2:$E$405,4,FALSE)</f>
        <v>0.98</v>
      </c>
      <c r="K440" s="17">
        <f t="shared" si="508"/>
        <v>0.80177777777777859</v>
      </c>
      <c r="L440" s="17">
        <f t="shared" si="509"/>
        <v>0.7839999999999997</v>
      </c>
      <c r="M440" s="18">
        <f t="shared" si="454"/>
        <v>0.20478845125201978</v>
      </c>
      <c r="N440" s="18">
        <f t="shared" si="455"/>
        <v>0.16419482935939736</v>
      </c>
      <c r="O440" s="18">
        <f t="shared" si="456"/>
        <v>0.16055414578158345</v>
      </c>
      <c r="P440" s="18">
        <f t="shared" si="457"/>
        <v>0.1287287462177675</v>
      </c>
      <c r="Q440" s="18">
        <f t="shared" si="458"/>
        <v>6.5823882703189576E-2</v>
      </c>
      <c r="R440" s="18">
        <f t="shared" si="459"/>
        <v>6.2937225146380671E-2</v>
      </c>
      <c r="S440" s="18">
        <f t="shared" si="460"/>
        <v>2.0229522223405828E-2</v>
      </c>
      <c r="T440" s="18">
        <f t="shared" si="461"/>
        <v>5.1605924039300616E-2</v>
      </c>
      <c r="U440" s="18">
        <f t="shared" si="462"/>
        <v>5.0461668517364826E-2</v>
      </c>
      <c r="V440" s="18">
        <f t="shared" si="463"/>
        <v>1.412905755227799E-3</v>
      </c>
      <c r="W440" s="18">
        <f t="shared" si="464"/>
        <v>1.7592042132822835E-2</v>
      </c>
      <c r="X440" s="18">
        <f t="shared" si="465"/>
        <v>1.3792161032133097E-2</v>
      </c>
      <c r="Y440" s="18">
        <f t="shared" si="466"/>
        <v>5.4065271245961706E-3</v>
      </c>
      <c r="Z440" s="18">
        <f t="shared" si="467"/>
        <v>1.6447594838254146E-2</v>
      </c>
      <c r="AA440" s="18">
        <f t="shared" si="468"/>
        <v>1.3187316039204672E-2</v>
      </c>
      <c r="AB440" s="18">
        <f t="shared" si="469"/>
        <v>5.2866484743833882E-3</v>
      </c>
      <c r="AC440" s="18">
        <f t="shared" si="470"/>
        <v>5.5508985395162912E-5</v>
      </c>
      <c r="AD440" s="18">
        <f t="shared" si="471"/>
        <v>3.5262271119569353E-3</v>
      </c>
      <c r="AE440" s="18">
        <f t="shared" si="472"/>
        <v>2.7645620557742367E-3</v>
      </c>
      <c r="AF440" s="18">
        <f t="shared" si="473"/>
        <v>1.0837083258635001E-3</v>
      </c>
      <c r="AG440" s="18">
        <f t="shared" si="474"/>
        <v>2.8320910915899465E-4</v>
      </c>
      <c r="AH440" s="18">
        <f t="shared" si="475"/>
        <v>3.2237285882978106E-3</v>
      </c>
      <c r="AI440" s="18">
        <f t="shared" si="476"/>
        <v>2.5847139436841141E-3</v>
      </c>
      <c r="AJ440" s="18">
        <f t="shared" si="477"/>
        <v>1.0361831009791434E-3</v>
      </c>
      <c r="AK440" s="18">
        <f t="shared" si="478"/>
        <v>2.7692952802464845E-4</v>
      </c>
      <c r="AL440" s="18">
        <f t="shared" si="479"/>
        <v>1.3957041132062797E-6</v>
      </c>
      <c r="AM440" s="18">
        <f t="shared" si="480"/>
        <v>5.6545010755291742E-4</v>
      </c>
      <c r="AN440" s="18">
        <f t="shared" si="481"/>
        <v>4.4331288432148709E-4</v>
      </c>
      <c r="AO440" s="18">
        <f t="shared" si="482"/>
        <v>1.7377865065402282E-4</v>
      </c>
      <c r="AP440" s="18">
        <f t="shared" si="483"/>
        <v>4.5414154037584624E-5</v>
      </c>
      <c r="AQ440" s="18">
        <f t="shared" si="484"/>
        <v>8.9011741913665803E-6</v>
      </c>
      <c r="AR440" s="18">
        <f t="shared" si="485"/>
        <v>5.0548064264509663E-4</v>
      </c>
      <c r="AS440" s="18">
        <f t="shared" si="486"/>
        <v>4.0528314636966898E-4</v>
      </c>
      <c r="AT440" s="18">
        <f t="shared" si="487"/>
        <v>1.6247351023352966E-4</v>
      </c>
      <c r="AU440" s="18">
        <f t="shared" si="488"/>
        <v>4.3422549994264865E-5</v>
      </c>
      <c r="AV440" s="18">
        <f t="shared" si="489"/>
        <v>8.7038089099615421E-6</v>
      </c>
      <c r="AW440" s="18">
        <f t="shared" si="490"/>
        <v>2.4370303366119956E-8</v>
      </c>
      <c r="AX440" s="18">
        <f t="shared" si="491"/>
        <v>7.5560888446330639E-5</v>
      </c>
      <c r="AY440" s="18">
        <f t="shared" si="492"/>
        <v>5.9239736541923196E-5</v>
      </c>
      <c r="AZ440" s="18">
        <f t="shared" si="493"/>
        <v>2.322197672443388E-5</v>
      </c>
      <c r="BA440" s="18">
        <f t="shared" si="494"/>
        <v>6.0686765839853859E-6</v>
      </c>
      <c r="BB440" s="18">
        <f t="shared" si="495"/>
        <v>1.189460610461135E-6</v>
      </c>
      <c r="BC440" s="18">
        <f t="shared" si="496"/>
        <v>1.865074237203059E-7</v>
      </c>
      <c r="BD440" s="18">
        <f t="shared" si="497"/>
        <v>6.6049470638959246E-5</v>
      </c>
      <c r="BE440" s="18">
        <f t="shared" si="498"/>
        <v>5.2956997792303377E-5</v>
      </c>
      <c r="BF440" s="18">
        <f t="shared" si="499"/>
        <v>2.1229872003847862E-5</v>
      </c>
      <c r="BG440" s="18">
        <f t="shared" si="500"/>
        <v>5.6738798659172716E-6</v>
      </c>
      <c r="BH440" s="18">
        <f t="shared" si="501"/>
        <v>1.1372976975683076E-6</v>
      </c>
      <c r="BI440" s="18">
        <f t="shared" si="502"/>
        <v>1.8237200412562041E-7</v>
      </c>
      <c r="BJ440" s="19">
        <f t="shared" si="503"/>
        <v>0.32747539721128172</v>
      </c>
      <c r="BK440" s="19">
        <f t="shared" si="504"/>
        <v>0.35527576987447118</v>
      </c>
      <c r="BL440" s="19">
        <f t="shared" si="505"/>
        <v>0.30082115266805803</v>
      </c>
      <c r="BM440" s="19">
        <f t="shared" si="506"/>
        <v>0.21293341876548794</v>
      </c>
      <c r="BN440" s="19">
        <f t="shared" si="507"/>
        <v>0.78702728046033843</v>
      </c>
    </row>
    <row r="441" spans="1:66" x14ac:dyDescent="0.25">
      <c r="A441" t="s">
        <v>342</v>
      </c>
      <c r="B441" t="s">
        <v>430</v>
      </c>
      <c r="C441" t="s">
        <v>426</v>
      </c>
      <c r="D441" s="16">
        <v>44379</v>
      </c>
      <c r="E441" s="15">
        <f>VLOOKUP(A441,home!$A$2:$E$405,3,FALSE)</f>
        <v>1.1388888888888899</v>
      </c>
      <c r="F441" s="15">
        <f>VLOOKUP(B441,home!$B$2:$E$405,3,FALSE)</f>
        <v>1.44</v>
      </c>
      <c r="G441" s="15">
        <f>VLOOKUP(C441,away!$B$2:$E$405,4,FALSE)</f>
        <v>1.28</v>
      </c>
      <c r="H441" s="15">
        <f>VLOOKUP(A441,away!$A$2:$E$405,3,FALSE)</f>
        <v>0.83333333333333304</v>
      </c>
      <c r="I441" s="15">
        <f>VLOOKUP(C441,away!$B$2:$E$405,3,FALSE)</f>
        <v>0.56000000000000005</v>
      </c>
      <c r="J441" s="15">
        <f>VLOOKUP(B441,home!$B$2:$E$405,4,FALSE)</f>
        <v>0.87</v>
      </c>
      <c r="K441" s="17">
        <f t="shared" si="508"/>
        <v>2.099200000000002</v>
      </c>
      <c r="L441" s="17">
        <f t="shared" si="509"/>
        <v>0.40599999999999992</v>
      </c>
      <c r="M441" s="18">
        <f t="shared" si="454"/>
        <v>8.1659264499099299E-2</v>
      </c>
      <c r="N441" s="18">
        <f t="shared" si="455"/>
        <v>0.17141912803650944</v>
      </c>
      <c r="O441" s="18">
        <f t="shared" si="456"/>
        <v>3.3153661386634309E-2</v>
      </c>
      <c r="P441" s="18">
        <f t="shared" si="457"/>
        <v>6.9596165982822811E-2</v>
      </c>
      <c r="Q441" s="18">
        <f t="shared" si="458"/>
        <v>0.17992151678712048</v>
      </c>
      <c r="R441" s="18">
        <f t="shared" si="459"/>
        <v>6.7301932614867634E-3</v>
      </c>
      <c r="S441" s="18">
        <f t="shared" si="460"/>
        <v>1.4828771570560891E-2</v>
      </c>
      <c r="T441" s="18">
        <f t="shared" si="461"/>
        <v>7.3048135815570903E-2</v>
      </c>
      <c r="U441" s="18">
        <f t="shared" si="462"/>
        <v>1.4128021694513028E-2</v>
      </c>
      <c r="V441" s="18">
        <f t="shared" si="463"/>
        <v>1.404243806228234E-3</v>
      </c>
      <c r="W441" s="18">
        <f t="shared" si="464"/>
        <v>0.1258970826798412</v>
      </c>
      <c r="X441" s="18">
        <f t="shared" si="465"/>
        <v>5.1114215568015521E-2</v>
      </c>
      <c r="Y441" s="18">
        <f t="shared" si="466"/>
        <v>1.0376185760307148E-2</v>
      </c>
      <c r="Z441" s="18">
        <f t="shared" si="467"/>
        <v>9.1081948805454209E-4</v>
      </c>
      <c r="AA441" s="18">
        <f t="shared" si="468"/>
        <v>1.9119922693240966E-3</v>
      </c>
      <c r="AB441" s="18">
        <f t="shared" si="469"/>
        <v>2.0068270858825741E-3</v>
      </c>
      <c r="AC441" s="18">
        <f t="shared" si="470"/>
        <v>7.4800135675120636E-5</v>
      </c>
      <c r="AD441" s="18">
        <f t="shared" si="471"/>
        <v>6.6070788990380727E-2</v>
      </c>
      <c r="AE441" s="18">
        <f t="shared" si="472"/>
        <v>2.6824740330094573E-2</v>
      </c>
      <c r="AF441" s="18">
        <f t="shared" si="473"/>
        <v>5.4454222870091969E-3</v>
      </c>
      <c r="AG441" s="18">
        <f t="shared" si="474"/>
        <v>7.3694714950857799E-4</v>
      </c>
      <c r="AH441" s="18">
        <f t="shared" si="475"/>
        <v>9.2448178037535974E-5</v>
      </c>
      <c r="AI441" s="18">
        <f t="shared" si="476"/>
        <v>1.9406721533639574E-4</v>
      </c>
      <c r="AJ441" s="18">
        <f t="shared" si="477"/>
        <v>2.0369294921708118E-4</v>
      </c>
      <c r="AK441" s="18">
        <f t="shared" si="478"/>
        <v>1.425307463321657E-4</v>
      </c>
      <c r="AL441" s="18">
        <f t="shared" si="479"/>
        <v>2.5500120237016264E-6</v>
      </c>
      <c r="AM441" s="18">
        <f t="shared" si="480"/>
        <v>2.7739160049721483E-2</v>
      </c>
      <c r="AN441" s="18">
        <f t="shared" si="481"/>
        <v>1.1262098980186919E-2</v>
      </c>
      <c r="AO441" s="18">
        <f t="shared" si="482"/>
        <v>2.2862060929779442E-3</v>
      </c>
      <c r="AP441" s="18">
        <f t="shared" si="483"/>
        <v>3.0939989124968183E-4</v>
      </c>
      <c r="AQ441" s="18">
        <f t="shared" si="484"/>
        <v>3.1404088961842693E-5</v>
      </c>
      <c r="AR441" s="18">
        <f t="shared" si="485"/>
        <v>7.5067920566479216E-6</v>
      </c>
      <c r="AS441" s="18">
        <f t="shared" si="486"/>
        <v>1.5758257885315333E-5</v>
      </c>
      <c r="AT441" s="18">
        <f t="shared" si="487"/>
        <v>1.6539867476426994E-5</v>
      </c>
      <c r="AU441" s="18">
        <f t="shared" si="488"/>
        <v>1.1573496602171856E-5</v>
      </c>
      <c r="AV441" s="18">
        <f t="shared" si="489"/>
        <v>6.0737710168197958E-6</v>
      </c>
      <c r="AW441" s="18">
        <f t="shared" si="490"/>
        <v>6.0369777986186328E-8</v>
      </c>
      <c r="AX441" s="18">
        <f t="shared" si="491"/>
        <v>9.7050074627292246E-3</v>
      </c>
      <c r="AY441" s="18">
        <f t="shared" si="492"/>
        <v>3.9402330298680642E-3</v>
      </c>
      <c r="AZ441" s="18">
        <f t="shared" si="493"/>
        <v>7.9986730506321688E-4</v>
      </c>
      <c r="BA441" s="18">
        <f t="shared" si="494"/>
        <v>1.0824870861855535E-4</v>
      </c>
      <c r="BB441" s="18">
        <f t="shared" si="495"/>
        <v>1.0987243924783365E-5</v>
      </c>
      <c r="BC441" s="18">
        <f t="shared" si="496"/>
        <v>8.9216420669240917E-7</v>
      </c>
      <c r="BD441" s="18">
        <f t="shared" si="497"/>
        <v>5.0795959583317582E-7</v>
      </c>
      <c r="BE441" s="18">
        <f t="shared" si="498"/>
        <v>1.0663087835730037E-6</v>
      </c>
      <c r="BF441" s="18">
        <f t="shared" si="499"/>
        <v>1.1191976992382259E-6</v>
      </c>
      <c r="BG441" s="18">
        <f t="shared" si="500"/>
        <v>7.8313993674696182E-7</v>
      </c>
      <c r="BH441" s="18">
        <f t="shared" si="501"/>
        <v>4.1099183880480597E-7</v>
      </c>
      <c r="BI441" s="18">
        <f t="shared" si="502"/>
        <v>1.7255081360380998E-7</v>
      </c>
      <c r="BJ441" s="19">
        <f t="shared" si="503"/>
        <v>0.76704766842186611</v>
      </c>
      <c r="BK441" s="19">
        <f t="shared" si="504"/>
        <v>0.17150602903627812</v>
      </c>
      <c r="BL441" s="19">
        <f t="shared" si="505"/>
        <v>5.8624947120469131E-2</v>
      </c>
      <c r="BM441" s="19">
        <f t="shared" si="506"/>
        <v>0.45166936145290465</v>
      </c>
      <c r="BN441" s="19">
        <f t="shared" si="507"/>
        <v>0.54247992995367311</v>
      </c>
    </row>
    <row r="442" spans="1:66" x14ac:dyDescent="0.25">
      <c r="A442" t="s">
        <v>342</v>
      </c>
      <c r="B442" t="s">
        <v>392</v>
      </c>
      <c r="C442" t="s">
        <v>414</v>
      </c>
      <c r="D442" s="16">
        <v>44379</v>
      </c>
      <c r="E442" s="15">
        <f>VLOOKUP(A442,home!$A$2:$E$405,3,FALSE)</f>
        <v>1.1388888888888899</v>
      </c>
      <c r="F442" s="15">
        <f>VLOOKUP(B442,home!$B$2:$E$405,3,FALSE)</f>
        <v>1.36</v>
      </c>
      <c r="G442" s="15">
        <f>VLOOKUP(C442,away!$B$2:$E$405,4,FALSE)</f>
        <v>1.1200000000000001</v>
      </c>
      <c r="H442" s="15">
        <f>VLOOKUP(A442,away!$A$2:$E$405,3,FALSE)</f>
        <v>0.83333333333333304</v>
      </c>
      <c r="I442" s="15">
        <f>VLOOKUP(C442,away!$B$2:$E$405,3,FALSE)</f>
        <v>0.88</v>
      </c>
      <c r="J442" s="15">
        <f>VLOOKUP(B442,home!$B$2:$E$405,4,FALSE)</f>
        <v>1.31</v>
      </c>
      <c r="K442" s="17">
        <f t="shared" si="508"/>
        <v>1.7347555555555576</v>
      </c>
      <c r="L442" s="17">
        <f t="shared" si="509"/>
        <v>0.96066666666666634</v>
      </c>
      <c r="M442" s="18">
        <f t="shared" si="454"/>
        <v>6.7513869899294671E-2</v>
      </c>
      <c r="N442" s="18">
        <f t="shared" si="455"/>
        <v>0.11712006088485655</v>
      </c>
      <c r="O442" s="18">
        <f t="shared" si="456"/>
        <v>6.4858324349922378E-2</v>
      </c>
      <c r="P442" s="18">
        <f t="shared" si="457"/>
        <v>0.11251333849005214</v>
      </c>
      <c r="Q442" s="18">
        <f t="shared" si="458"/>
        <v>0.10158733814350505</v>
      </c>
      <c r="R442" s="18">
        <f t="shared" si="459"/>
        <v>3.1153615129412705E-2</v>
      </c>
      <c r="S442" s="18">
        <f t="shared" si="460"/>
        <v>4.687648388790297E-2</v>
      </c>
      <c r="T442" s="18">
        <f t="shared" si="461"/>
        <v>9.7591569509860476E-2</v>
      </c>
      <c r="U442" s="18">
        <f t="shared" si="462"/>
        <v>5.4043906921388364E-2</v>
      </c>
      <c r="V442" s="18">
        <f t="shared" si="463"/>
        <v>8.680076004745017E-3</v>
      </c>
      <c r="W442" s="18">
        <f t="shared" si="464"/>
        <v>5.8743066406182112E-2</v>
      </c>
      <c r="X442" s="18">
        <f t="shared" si="465"/>
        <v>5.6432505794205584E-2</v>
      </c>
      <c r="Y442" s="18">
        <f t="shared" si="466"/>
        <v>2.7106413616483409E-2</v>
      </c>
      <c r="Z442" s="18">
        <f t="shared" si="467"/>
        <v>9.9760798669963763E-3</v>
      </c>
      <c r="AA442" s="18">
        <f t="shared" si="468"/>
        <v>1.7306059971937911E-2</v>
      </c>
      <c r="AB442" s="18">
        <f t="shared" si="469"/>
        <v>1.501089184054848E-2</v>
      </c>
      <c r="AC442" s="18">
        <f t="shared" si="470"/>
        <v>9.0409601306554936E-4</v>
      </c>
      <c r="AD442" s="18">
        <f t="shared" si="471"/>
        <v>2.5476215199623373E-2</v>
      </c>
      <c r="AE442" s="18">
        <f t="shared" si="472"/>
        <v>2.4474150735104842E-2</v>
      </c>
      <c r="AF442" s="18">
        <f t="shared" si="473"/>
        <v>1.1755750403095356E-2</v>
      </c>
      <c r="AG442" s="18">
        <f t="shared" si="474"/>
        <v>3.7644525179689782E-3</v>
      </c>
      <c r="AH442" s="18">
        <f t="shared" si="475"/>
        <v>2.3959218480569624E-3</v>
      </c>
      <c r="AI442" s="18">
        <f t="shared" si="476"/>
        <v>4.1563387365937537E-3</v>
      </c>
      <c r="AJ442" s="18">
        <f t="shared" si="477"/>
        <v>3.605115857038392E-3</v>
      </c>
      <c r="AK442" s="18">
        <f t="shared" si="478"/>
        <v>2.0846649204729279E-3</v>
      </c>
      <c r="AL442" s="18">
        <f t="shared" si="479"/>
        <v>6.0267829942074427E-5</v>
      </c>
      <c r="AM442" s="18">
        <f t="shared" si="480"/>
        <v>8.8390011704151117E-3</v>
      </c>
      <c r="AN442" s="18">
        <f t="shared" si="481"/>
        <v>8.4913337910454464E-3</v>
      </c>
      <c r="AO442" s="18">
        <f t="shared" si="482"/>
        <v>4.0786706642988281E-3</v>
      </c>
      <c r="AP442" s="18">
        <f t="shared" si="483"/>
        <v>1.3060809838343576E-3</v>
      </c>
      <c r="AQ442" s="18">
        <f t="shared" si="484"/>
        <v>3.1367711628421809E-4</v>
      </c>
      <c r="AR442" s="18">
        <f t="shared" si="485"/>
        <v>4.6033645107334425E-4</v>
      </c>
      <c r="AS442" s="18">
        <f t="shared" si="486"/>
        <v>7.9857121592421306E-4</v>
      </c>
      <c r="AT442" s="18">
        <f t="shared" si="487"/>
        <v>6.926629266656429E-4</v>
      </c>
      <c r="AU442" s="18">
        <f t="shared" si="488"/>
        <v>4.0053362005353175E-4</v>
      </c>
      <c r="AV442" s="18">
        <f t="shared" si="489"/>
        <v>1.7370698064366085E-4</v>
      </c>
      <c r="AW442" s="18">
        <f t="shared" si="490"/>
        <v>2.7899348519250469E-6</v>
      </c>
      <c r="AX442" s="18">
        <f t="shared" si="491"/>
        <v>2.5555843976566152E-3</v>
      </c>
      <c r="AY442" s="18">
        <f t="shared" si="492"/>
        <v>2.4550647446821201E-3</v>
      </c>
      <c r="AZ442" s="18">
        <f t="shared" si="493"/>
        <v>1.1792494323623114E-3</v>
      </c>
      <c r="BA442" s="18">
        <f t="shared" si="494"/>
        <v>3.7762187378535339E-4</v>
      </c>
      <c r="BB442" s="18">
        <f t="shared" si="495"/>
        <v>9.0692186687449006E-5</v>
      </c>
      <c r="BC442" s="18">
        <f t="shared" si="496"/>
        <v>1.7424992135548533E-5</v>
      </c>
      <c r="BD442" s="18">
        <f t="shared" si="497"/>
        <v>7.3704980666298748E-5</v>
      </c>
      <c r="BE442" s="18">
        <f t="shared" si="498"/>
        <v>1.2786012468297671E-4</v>
      </c>
      <c r="BF442" s="18">
        <f t="shared" si="499"/>
        <v>1.1090303081391009E-4</v>
      </c>
      <c r="BG442" s="18">
        <f t="shared" si="500"/>
        <v>6.4129882944126553E-5</v>
      </c>
      <c r="BH442" s="18">
        <f t="shared" si="501"/>
        <v>2.7812417678612793E-5</v>
      </c>
      <c r="BI442" s="18">
        <f t="shared" si="502"/>
        <v>9.6495492162810222E-6</v>
      </c>
      <c r="BJ442" s="19">
        <f t="shared" si="503"/>
        <v>0.5537559245640733</v>
      </c>
      <c r="BK442" s="19">
        <f t="shared" si="504"/>
        <v>0.23900319686968455</v>
      </c>
      <c r="BL442" s="19">
        <f t="shared" si="505"/>
        <v>0.1975547107557345</v>
      </c>
      <c r="BM442" s="19">
        <f t="shared" si="506"/>
        <v>0.50309109034961474</v>
      </c>
      <c r="BN442" s="19">
        <f t="shared" si="507"/>
        <v>0.4947465468970435</v>
      </c>
    </row>
    <row r="443" spans="1:66" x14ac:dyDescent="0.25">
      <c r="A443" t="s">
        <v>40</v>
      </c>
      <c r="B443" t="s">
        <v>335</v>
      </c>
      <c r="C443" t="s">
        <v>237</v>
      </c>
      <c r="D443" s="16">
        <v>44379</v>
      </c>
      <c r="E443" s="15">
        <f>VLOOKUP(A443,home!$A$2:$E$405,3,FALSE)</f>
        <v>1.55454545454545</v>
      </c>
      <c r="F443" s="15">
        <f>VLOOKUP(B443,home!$B$2:$E$405,3,FALSE)</f>
        <v>0.53</v>
      </c>
      <c r="G443" s="15">
        <f>VLOOKUP(C443,away!$B$2:$E$405,4,FALSE)</f>
        <v>0.88</v>
      </c>
      <c r="H443" s="15">
        <f>VLOOKUP(A443,away!$A$2:$E$405,3,FALSE)</f>
        <v>1.19545454545455</v>
      </c>
      <c r="I443" s="15">
        <f>VLOOKUP(C443,away!$B$2:$E$405,3,FALSE)</f>
        <v>0.47</v>
      </c>
      <c r="J443" s="15">
        <f>VLOOKUP(B443,home!$B$2:$E$405,4,FALSE)</f>
        <v>1.1399999999999999</v>
      </c>
      <c r="K443" s="17">
        <f t="shared" si="508"/>
        <v>0.72503999999999802</v>
      </c>
      <c r="L443" s="17">
        <f t="shared" si="509"/>
        <v>0.64052454545454773</v>
      </c>
      <c r="M443" s="18">
        <f t="shared" si="454"/>
        <v>0.25523654267700069</v>
      </c>
      <c r="N443" s="18">
        <f t="shared" si="455"/>
        <v>0.18505670290253209</v>
      </c>
      <c r="O443" s="18">
        <f t="shared" si="456"/>
        <v>0.16348527048157613</v>
      </c>
      <c r="P443" s="18">
        <f t="shared" si="457"/>
        <v>0.11853336050996165</v>
      </c>
      <c r="Q443" s="18">
        <f t="shared" si="458"/>
        <v>6.7086755936225734E-2</v>
      </c>
      <c r="R443" s="18">
        <f t="shared" si="459"/>
        <v>5.2358164281862671E-2</v>
      </c>
      <c r="S443" s="18">
        <f t="shared" si="460"/>
        <v>1.3761898478977659E-2</v>
      </c>
      <c r="T443" s="18">
        <f t="shared" si="461"/>
        <v>4.2970713852071164E-2</v>
      </c>
      <c r="U443" s="18">
        <f t="shared" si="462"/>
        <v>3.7961763430921606E-2</v>
      </c>
      <c r="V443" s="18">
        <f t="shared" si="463"/>
        <v>7.1012300833709176E-4</v>
      </c>
      <c r="W443" s="18">
        <f t="shared" si="464"/>
        <v>1.6213527174666998E-2</v>
      </c>
      <c r="X443" s="18">
        <f t="shared" si="465"/>
        <v>1.0385162123768535E-2</v>
      </c>
      <c r="Y443" s="18">
        <f t="shared" si="466"/>
        <v>3.3259756243993132E-3</v>
      </c>
      <c r="Z443" s="18">
        <f t="shared" si="467"/>
        <v>1.1178896459158207E-2</v>
      </c>
      <c r="AA443" s="18">
        <f t="shared" si="468"/>
        <v>8.1051470887480437E-3</v>
      </c>
      <c r="AB443" s="18">
        <f t="shared" si="469"/>
        <v>2.9382779226129322E-3</v>
      </c>
      <c r="AC443" s="18">
        <f t="shared" si="470"/>
        <v>2.0611582904333423E-5</v>
      </c>
      <c r="AD443" s="18">
        <f t="shared" si="471"/>
        <v>2.9388639356801309E-3</v>
      </c>
      <c r="AE443" s="18">
        <f t="shared" si="472"/>
        <v>1.8824144865542789E-3</v>
      </c>
      <c r="AF443" s="18">
        <f t="shared" si="473"/>
        <v>6.0286634167861766E-4</v>
      </c>
      <c r="AG443" s="18">
        <f t="shared" si="474"/>
        <v>1.2871689649118087E-4</v>
      </c>
      <c r="AH443" s="18">
        <f t="shared" si="475"/>
        <v>1.7900893932964409E-3</v>
      </c>
      <c r="AI443" s="18">
        <f t="shared" si="476"/>
        <v>1.2978864137156479E-3</v>
      </c>
      <c r="AJ443" s="18">
        <f t="shared" si="477"/>
        <v>4.7050978270019532E-4</v>
      </c>
      <c r="AK443" s="18">
        <f t="shared" si="478"/>
        <v>1.1371280428298293E-4</v>
      </c>
      <c r="AL443" s="18">
        <f t="shared" si="479"/>
        <v>3.8288564191564254E-7</v>
      </c>
      <c r="AM443" s="18">
        <f t="shared" si="480"/>
        <v>4.2615878158510344E-4</v>
      </c>
      <c r="AN443" s="18">
        <f t="shared" si="481"/>
        <v>2.7296515986626222E-4</v>
      </c>
      <c r="AO443" s="18">
        <f t="shared" si="482"/>
        <v>8.7420442474132786E-5</v>
      </c>
      <c r="AP443" s="18">
        <f t="shared" si="483"/>
        <v>1.8664979726393112E-5</v>
      </c>
      <c r="AQ443" s="18">
        <f t="shared" si="484"/>
        <v>2.988844413791574E-6</v>
      </c>
      <c r="AR443" s="18">
        <f t="shared" si="485"/>
        <v>2.2931923899284203E-4</v>
      </c>
      <c r="AS443" s="18">
        <f t="shared" si="486"/>
        <v>1.6626562103936975E-4</v>
      </c>
      <c r="AT443" s="18">
        <f t="shared" si="487"/>
        <v>6.0274612939192138E-5</v>
      </c>
      <c r="AU443" s="18">
        <f t="shared" si="488"/>
        <v>1.4567168455143921E-5</v>
      </c>
      <c r="AV443" s="18">
        <f t="shared" si="489"/>
        <v>2.6404449541793791E-6</v>
      </c>
      <c r="AW443" s="18">
        <f t="shared" si="490"/>
        <v>4.939287706226647E-9</v>
      </c>
      <c r="AX443" s="18">
        <f t="shared" si="491"/>
        <v>5.1497027166743734E-5</v>
      </c>
      <c r="AY443" s="18">
        <f t="shared" si="492"/>
        <v>3.2985109918239024E-5</v>
      </c>
      <c r="AZ443" s="18">
        <f t="shared" si="493"/>
        <v>1.0563886268574172E-5</v>
      </c>
      <c r="BA443" s="18">
        <f t="shared" si="494"/>
        <v>2.2554761501373366E-6</v>
      </c>
      <c r="BB443" s="18">
        <f t="shared" si="495"/>
        <v>3.6117195896257269E-7</v>
      </c>
      <c r="BC443" s="18">
        <f t="shared" si="496"/>
        <v>4.6267900969086096E-8</v>
      </c>
      <c r="BD443" s="18">
        <f t="shared" si="497"/>
        <v>2.4480766886645475E-5</v>
      </c>
      <c r="BE443" s="18">
        <f t="shared" si="498"/>
        <v>1.7749535223493386E-5</v>
      </c>
      <c r="BF443" s="18">
        <f t="shared" si="499"/>
        <v>6.4345615092208039E-6</v>
      </c>
      <c r="BG443" s="18">
        <f t="shared" si="500"/>
        <v>1.5551048255484801E-6</v>
      </c>
      <c r="BH443" s="18">
        <f t="shared" si="501"/>
        <v>2.8187830067891666E-7</v>
      </c>
      <c r="BI443" s="18">
        <f t="shared" si="502"/>
        <v>4.0874608624848252E-8</v>
      </c>
      <c r="BJ443" s="19">
        <f t="shared" si="503"/>
        <v>0.33149760642149734</v>
      </c>
      <c r="BK443" s="19">
        <f t="shared" si="504"/>
        <v>0.38829590425274163</v>
      </c>
      <c r="BL443" s="19">
        <f t="shared" si="505"/>
        <v>0.2690444314074516</v>
      </c>
      <c r="BM443" s="19">
        <f t="shared" si="506"/>
        <v>0.1582270615810592</v>
      </c>
      <c r="BN443" s="19">
        <f t="shared" si="507"/>
        <v>0.84175679678915893</v>
      </c>
    </row>
    <row r="444" spans="1:66" x14ac:dyDescent="0.25">
      <c r="A444" t="s">
        <v>40</v>
      </c>
      <c r="B444" t="s">
        <v>333</v>
      </c>
      <c r="C444" t="s">
        <v>235</v>
      </c>
      <c r="D444" s="16">
        <v>44379</v>
      </c>
      <c r="E444" s="15">
        <f>VLOOKUP(A444,home!$A$2:$E$405,3,FALSE)</f>
        <v>1.55454545454545</v>
      </c>
      <c r="F444" s="15">
        <f>VLOOKUP(B444,home!$B$2:$E$405,3,FALSE)</f>
        <v>0.9</v>
      </c>
      <c r="G444" s="15">
        <f>VLOOKUP(C444,away!$B$2:$E$405,4,FALSE)</f>
        <v>0.94</v>
      </c>
      <c r="H444" s="15">
        <f>VLOOKUP(A444,away!$A$2:$E$405,3,FALSE)</f>
        <v>1.19545454545455</v>
      </c>
      <c r="I444" s="15">
        <f>VLOOKUP(C444,away!$B$2:$E$405,3,FALSE)</f>
        <v>0.76</v>
      </c>
      <c r="J444" s="15">
        <f>VLOOKUP(B444,home!$B$2:$E$405,4,FALSE)</f>
        <v>1.0900000000000001</v>
      </c>
      <c r="K444" s="17">
        <f t="shared" si="508"/>
        <v>1.3151454545454506</v>
      </c>
      <c r="L444" s="17">
        <f t="shared" si="509"/>
        <v>0.99031454545454933</v>
      </c>
      <c r="M444" s="18">
        <f t="shared" si="454"/>
        <v>9.9712922158180908E-2</v>
      </c>
      <c r="N444" s="18">
        <f t="shared" si="455"/>
        <v>0.13113699633577597</v>
      </c>
      <c r="O444" s="18">
        <f t="shared" si="456"/>
        <v>9.8747157183023793E-2</v>
      </c>
      <c r="P444" s="18">
        <f t="shared" si="457"/>
        <v>0.12986687491853888</v>
      </c>
      <c r="Q444" s="18">
        <f t="shared" si="458"/>
        <v>8.6232112326869614E-2</v>
      </c>
      <c r="R444" s="18">
        <f t="shared" si="459"/>
        <v>4.8895373040317561E-2</v>
      </c>
      <c r="S444" s="18">
        <f t="shared" si="460"/>
        <v>4.2284903591414076E-2</v>
      </c>
      <c r="T444" s="18">
        <f t="shared" si="461"/>
        <v>8.5396915122569528E-2</v>
      </c>
      <c r="U444" s="18">
        <f t="shared" si="462"/>
        <v>6.4304527602277811E-2</v>
      </c>
      <c r="V444" s="18">
        <f t="shared" si="463"/>
        <v>6.1191314322857097E-3</v>
      </c>
      <c r="W444" s="18">
        <f t="shared" si="464"/>
        <v>3.780259018751176E-2</v>
      </c>
      <c r="X444" s="18">
        <f t="shared" si="465"/>
        <v>3.743645491855032E-2</v>
      </c>
      <c r="Y444" s="18">
        <f t="shared" si="466"/>
        <v>1.853693291804694E-2</v>
      </c>
      <c r="Z444" s="18">
        <f t="shared" si="467"/>
        <v>1.6140599709084238E-2</v>
      </c>
      <c r="AA444" s="18">
        <f t="shared" si="468"/>
        <v>2.1227236341039759E-2</v>
      </c>
      <c r="AB444" s="18">
        <f t="shared" si="469"/>
        <v>1.3958451693240226E-2</v>
      </c>
      <c r="AC444" s="18">
        <f t="shared" si="470"/>
        <v>4.9810023310350722E-4</v>
      </c>
      <c r="AD444" s="18">
        <f t="shared" si="471"/>
        <v>1.2428976163787648E-2</v>
      </c>
      <c r="AE444" s="18">
        <f t="shared" si="472"/>
        <v>1.2308595880106792E-2</v>
      </c>
      <c r="AF444" s="18">
        <f t="shared" si="473"/>
        <v>6.0946907670958467E-3</v>
      </c>
      <c r="AG444" s="18">
        <f t="shared" si="474"/>
        <v>2.0118869722341877E-3</v>
      </c>
      <c r="AH444" s="18">
        <f t="shared" si="475"/>
        <v>3.9960676660663972E-3</v>
      </c>
      <c r="AI444" s="18">
        <f t="shared" si="476"/>
        <v>5.25541022708327E-3</v>
      </c>
      <c r="AJ444" s="18">
        <f t="shared" si="477"/>
        <v>3.4558144359601193E-3</v>
      </c>
      <c r="AK444" s="18">
        <f t="shared" si="478"/>
        <v>1.5149662157351669E-3</v>
      </c>
      <c r="AL444" s="18">
        <f t="shared" si="479"/>
        <v>2.5949182621177852E-5</v>
      </c>
      <c r="AM444" s="18">
        <f t="shared" si="480"/>
        <v>3.2691823012918125E-3</v>
      </c>
      <c r="AN444" s="18">
        <f t="shared" si="481"/>
        <v>3.2375187847118584E-3</v>
      </c>
      <c r="AO444" s="18">
        <f t="shared" si="482"/>
        <v>1.6030809718412442E-3</v>
      </c>
      <c r="AP444" s="18">
        <f t="shared" si="483"/>
        <v>5.2918480131859973E-4</v>
      </c>
      <c r="AQ444" s="18">
        <f t="shared" si="484"/>
        <v>1.3101485149482126E-4</v>
      </c>
      <c r="AR444" s="18">
        <f t="shared" si="485"/>
        <v>7.9147278686523355E-4</v>
      </c>
      <c r="AS444" s="18">
        <f t="shared" si="486"/>
        <v>1.0409018380422321E-3</v>
      </c>
      <c r="AT444" s="18">
        <f t="shared" si="487"/>
        <v>6.8446866046462335E-4</v>
      </c>
      <c r="AU444" s="18">
        <f t="shared" si="488"/>
        <v>3.0005861586295424E-4</v>
      </c>
      <c r="AV444" s="18">
        <f t="shared" si="489"/>
        <v>9.8655181187341006E-5</v>
      </c>
      <c r="AW444" s="18">
        <f t="shared" si="490"/>
        <v>9.387892931817696E-7</v>
      </c>
      <c r="AX444" s="18">
        <f t="shared" si="491"/>
        <v>7.1657504060406124E-4</v>
      </c>
      <c r="AY444" s="18">
        <f t="shared" si="492"/>
        <v>7.0963468561988617E-4</v>
      </c>
      <c r="AZ444" s="18">
        <f t="shared" si="493"/>
        <v>3.5138077556421971E-4</v>
      </c>
      <c r="BA444" s="18">
        <f t="shared" si="494"/>
        <v>1.1599249767811577E-4</v>
      </c>
      <c r="BB444" s="18">
        <f t="shared" si="495"/>
        <v>2.8717264403560267E-5</v>
      </c>
      <c r="BC444" s="18">
        <f t="shared" si="496"/>
        <v>5.6878249289019823E-6</v>
      </c>
      <c r="BD444" s="18">
        <f t="shared" si="497"/>
        <v>1.3063450219401478E-4</v>
      </c>
      <c r="BE444" s="18">
        <f t="shared" si="498"/>
        <v>1.7180337176726624E-4</v>
      </c>
      <c r="BF444" s="18">
        <f t="shared" si="499"/>
        <v>1.1297321172765123E-4</v>
      </c>
      <c r="BG444" s="18">
        <f t="shared" si="500"/>
        <v>4.95254019630071E-5</v>
      </c>
      <c r="BH444" s="18">
        <f t="shared" si="501"/>
        <v>1.6283276819046296E-5</v>
      </c>
      <c r="BI444" s="18">
        <f t="shared" si="502"/>
        <v>4.2829754987348038E-6</v>
      </c>
      <c r="BJ444" s="19">
        <f t="shared" si="503"/>
        <v>0.44008412139200564</v>
      </c>
      <c r="BK444" s="19">
        <f t="shared" si="504"/>
        <v>0.2792175162017641</v>
      </c>
      <c r="BL444" s="19">
        <f t="shared" si="505"/>
        <v>0.26475606422713627</v>
      </c>
      <c r="BM444" s="19">
        <f t="shared" si="506"/>
        <v>0.40489816967095682</v>
      </c>
      <c r="BN444" s="19">
        <f t="shared" si="507"/>
        <v>0.59459143596270669</v>
      </c>
    </row>
    <row r="445" spans="1:66" x14ac:dyDescent="0.25">
      <c r="A445" t="s">
        <v>40</v>
      </c>
      <c r="B445" t="s">
        <v>316</v>
      </c>
      <c r="C445" t="s">
        <v>238</v>
      </c>
      <c r="D445" s="16">
        <v>44379</v>
      </c>
      <c r="E445" s="15">
        <f>VLOOKUP(A445,home!$A$2:$E$405,3,FALSE)</f>
        <v>1.55454545454545</v>
      </c>
      <c r="F445" s="15">
        <f>VLOOKUP(B445,home!$B$2:$E$405,3,FALSE)</f>
        <v>0.41</v>
      </c>
      <c r="G445" s="15">
        <f>VLOOKUP(C445,away!$B$2:$E$405,4,FALSE)</f>
        <v>0.76</v>
      </c>
      <c r="H445" s="15">
        <f>VLOOKUP(A445,away!$A$2:$E$405,3,FALSE)</f>
        <v>1.19545454545455</v>
      </c>
      <c r="I445" s="15">
        <f>VLOOKUP(C445,away!$B$2:$E$405,3,FALSE)</f>
        <v>0.53</v>
      </c>
      <c r="J445" s="15">
        <f>VLOOKUP(B445,home!$B$2:$E$405,4,FALSE)</f>
        <v>1.06</v>
      </c>
      <c r="K445" s="17">
        <f t="shared" si="508"/>
        <v>0.48439636363636218</v>
      </c>
      <c r="L445" s="17">
        <f t="shared" si="509"/>
        <v>0.67160636363636628</v>
      </c>
      <c r="M445" s="18">
        <f t="shared" si="454"/>
        <v>0.3147417784549425</v>
      </c>
      <c r="N445" s="18">
        <f t="shared" si="455"/>
        <v>0.15245977296801566</v>
      </c>
      <c r="O445" s="18">
        <f t="shared" si="456"/>
        <v>0.21138258131256674</v>
      </c>
      <c r="P445" s="18">
        <f t="shared" si="457"/>
        <v>0.10239295372387497</v>
      </c>
      <c r="Q445" s="18">
        <f t="shared" si="458"/>
        <v>3.692547981326607E-2</v>
      </c>
      <c r="R445" s="18">
        <f t="shared" si="459"/>
        <v>7.0982943385700728E-2</v>
      </c>
      <c r="S445" s="18">
        <f t="shared" si="460"/>
        <v>8.3277131365962782E-3</v>
      </c>
      <c r="T445" s="18">
        <f t="shared" si="461"/>
        <v>2.4799387222915671E-2</v>
      </c>
      <c r="U445" s="18">
        <f t="shared" si="462"/>
        <v>3.4383879656239201E-2</v>
      </c>
      <c r="V445" s="18">
        <f t="shared" si="463"/>
        <v>3.0102247626859994E-4</v>
      </c>
      <c r="W445" s="18">
        <f t="shared" si="464"/>
        <v>5.9621893823579939E-3</v>
      </c>
      <c r="X445" s="18">
        <f t="shared" si="465"/>
        <v>4.0042443303968051E-3</v>
      </c>
      <c r="Y445" s="18">
        <f t="shared" si="466"/>
        <v>1.3446379869246673E-3</v>
      </c>
      <c r="Z445" s="18">
        <f t="shared" si="467"/>
        <v>1.5890865495825513E-2</v>
      </c>
      <c r="AA445" s="18">
        <f t="shared" si="468"/>
        <v>7.6974774612124158E-3</v>
      </c>
      <c r="AB445" s="18">
        <f t="shared" si="469"/>
        <v>1.8643150456920754E-3</v>
      </c>
      <c r="AC445" s="18">
        <f t="shared" si="470"/>
        <v>6.1206087403069099E-6</v>
      </c>
      <c r="AD445" s="18">
        <f t="shared" si="471"/>
        <v>7.2201571403138513E-4</v>
      </c>
      <c r="AE445" s="18">
        <f t="shared" si="472"/>
        <v>4.8491034818893305E-4</v>
      </c>
      <c r="AF445" s="18">
        <f t="shared" si="473"/>
        <v>1.6283443781840677E-4</v>
      </c>
      <c r="AG445" s="18">
        <f t="shared" si="474"/>
        <v>3.6453548219330736E-5</v>
      </c>
      <c r="AH445" s="18">
        <f t="shared" si="475"/>
        <v>2.668101597671493E-3</v>
      </c>
      <c r="AI445" s="18">
        <f t="shared" si="476"/>
        <v>1.2924187117244394E-3</v>
      </c>
      <c r="AJ445" s="18">
        <f t="shared" si="477"/>
        <v>3.1302146212745509E-4</v>
      </c>
      <c r="AK445" s="18">
        <f t="shared" si="478"/>
        <v>5.054215266489218E-5</v>
      </c>
      <c r="AL445" s="18">
        <f t="shared" si="479"/>
        <v>7.9647158452834139E-8</v>
      </c>
      <c r="AM445" s="18">
        <f t="shared" si="480"/>
        <v>6.9948357273022922E-5</v>
      </c>
      <c r="AN445" s="18">
        <f t="shared" si="481"/>
        <v>4.6977761870472303E-5</v>
      </c>
      <c r="AO445" s="18">
        <f t="shared" si="482"/>
        <v>1.577528191080152E-5</v>
      </c>
      <c r="AP445" s="18">
        <f t="shared" si="483"/>
        <v>3.5315932398173198E-6</v>
      </c>
      <c r="AQ445" s="18">
        <f t="shared" si="484"/>
        <v>5.9296012340912078E-7</v>
      </c>
      <c r="AR445" s="18">
        <f t="shared" si="485"/>
        <v>3.583828023649062E-4</v>
      </c>
      <c r="AS445" s="18">
        <f t="shared" si="486"/>
        <v>1.7359932625536962E-4</v>
      </c>
      <c r="AT445" s="18">
        <f t="shared" si="487"/>
        <v>4.2045441183911745E-5</v>
      </c>
      <c r="AU445" s="18">
        <f t="shared" si="488"/>
        <v>6.788886272324465E-6</v>
      </c>
      <c r="AV445" s="18">
        <f t="shared" si="489"/>
        <v>8.2212795586369717E-7</v>
      </c>
      <c r="AW445" s="18">
        <f t="shared" si="490"/>
        <v>7.1975296434829551E-10</v>
      </c>
      <c r="AX445" s="18">
        <f t="shared" si="491"/>
        <v>5.6471216508982285E-6</v>
      </c>
      <c r="AY445" s="18">
        <f t="shared" si="492"/>
        <v>3.7926428369719524E-6</v>
      </c>
      <c r="AZ445" s="18">
        <f t="shared" si="493"/>
        <v>1.2735815321551223E-6</v>
      </c>
      <c r="BA445" s="18">
        <f t="shared" si="494"/>
        <v>2.8511515386837796E-7</v>
      </c>
      <c r="BB445" s="18">
        <f t="shared" si="495"/>
        <v>4.7871287926791079E-8</v>
      </c>
      <c r="BC445" s="18">
        <f t="shared" si="496"/>
        <v>6.4301323214203295E-9</v>
      </c>
      <c r="BD445" s="18">
        <f t="shared" si="497"/>
        <v>4.0115361781017522E-5</v>
      </c>
      <c r="BE445" s="18">
        <f t="shared" si="498"/>
        <v>1.9431735372681989E-5</v>
      </c>
      <c r="BF445" s="18">
        <f t="shared" si="499"/>
        <v>4.7063309768356131E-6</v>
      </c>
      <c r="BG445" s="18">
        <f t="shared" si="500"/>
        <v>7.5990987041611313E-7</v>
      </c>
      <c r="BH445" s="18">
        <f t="shared" si="501"/>
        <v>9.2024394480236093E-8</v>
      </c>
      <c r="BI445" s="18">
        <f t="shared" si="502"/>
        <v>8.9152564104129E-9</v>
      </c>
      <c r="BJ445" s="19">
        <f t="shared" si="503"/>
        <v>0.22704980446914658</v>
      </c>
      <c r="BK445" s="19">
        <f t="shared" si="504"/>
        <v>0.42577346069041816</v>
      </c>
      <c r="BL445" s="19">
        <f t="shared" si="505"/>
        <v>0.33128203364728359</v>
      </c>
      <c r="BM445" s="19">
        <f t="shared" si="506"/>
        <v>0.11110686272122314</v>
      </c>
      <c r="BN445" s="19">
        <f t="shared" si="507"/>
        <v>0.88888550965836677</v>
      </c>
    </row>
    <row r="446" spans="1:66" x14ac:dyDescent="0.25">
      <c r="A446" t="s">
        <v>40</v>
      </c>
      <c r="B446" t="s">
        <v>320</v>
      </c>
      <c r="C446" t="s">
        <v>232</v>
      </c>
      <c r="D446" s="16">
        <v>44379</v>
      </c>
      <c r="E446" s="15">
        <f>VLOOKUP(A446,home!$A$2:$E$405,3,FALSE)</f>
        <v>1.55454545454545</v>
      </c>
      <c r="F446" s="15">
        <f>VLOOKUP(B446,home!$B$2:$E$405,3,FALSE)</f>
        <v>1.52</v>
      </c>
      <c r="G446" s="15">
        <f>VLOOKUP(C446,away!$B$2:$E$405,4,FALSE)</f>
        <v>0.9</v>
      </c>
      <c r="H446" s="15">
        <f>VLOOKUP(A446,away!$A$2:$E$405,3,FALSE)</f>
        <v>1.19545454545455</v>
      </c>
      <c r="I446" s="15">
        <f>VLOOKUP(C446,away!$B$2:$E$405,3,FALSE)</f>
        <v>0.64</v>
      </c>
      <c r="J446" s="15">
        <f>VLOOKUP(B446,home!$B$2:$E$405,4,FALSE)</f>
        <v>0.53</v>
      </c>
      <c r="K446" s="17">
        <f t="shared" si="508"/>
        <v>2.1266181818181757</v>
      </c>
      <c r="L446" s="17">
        <f t="shared" si="509"/>
        <v>0.40549818181818342</v>
      </c>
      <c r="M446" s="18">
        <f t="shared" si="454"/>
        <v>7.949061110245155E-2</v>
      </c>
      <c r="N446" s="18">
        <f t="shared" si="455"/>
        <v>0.16904617885431117</v>
      </c>
      <c r="O446" s="18">
        <f t="shared" si="456"/>
        <v>3.22332982736604E-2</v>
      </c>
      <c r="P446" s="18">
        <f t="shared" si="457"/>
        <v>6.8547918168734609E-2</v>
      </c>
      <c r="Q446" s="18">
        <f t="shared" si="458"/>
        <v>0.17974833875923274</v>
      </c>
      <c r="R446" s="18">
        <f t="shared" si="459"/>
        <v>6.5352719219862422E-3</v>
      </c>
      <c r="S446" s="18">
        <f t="shared" si="460"/>
        <v>1.4777899616381946E-2</v>
      </c>
      <c r="T446" s="18">
        <f t="shared" si="461"/>
        <v>7.2887624551707775E-2</v>
      </c>
      <c r="U446" s="18">
        <f t="shared" si="462"/>
        <v>1.3898028092421754E-2</v>
      </c>
      <c r="V446" s="18">
        <f t="shared" si="463"/>
        <v>1.4159523433862958E-3</v>
      </c>
      <c r="W446" s="18">
        <f t="shared" si="464"/>
        <v>0.127418695118999</v>
      </c>
      <c r="X446" s="18">
        <f t="shared" si="465"/>
        <v>5.1668049200399531E-2</v>
      </c>
      <c r="Y446" s="18">
        <f t="shared" si="466"/>
        <v>1.0475650004427229E-2</v>
      </c>
      <c r="Z446" s="18">
        <f t="shared" si="467"/>
        <v>8.8334696068428226E-4</v>
      </c>
      <c r="AA446" s="18">
        <f t="shared" si="468"/>
        <v>1.8785417074450197E-3</v>
      </c>
      <c r="AB446" s="18">
        <f t="shared" si="469"/>
        <v>1.9974704751781701E-3</v>
      </c>
      <c r="AC446" s="18">
        <f t="shared" si="470"/>
        <v>7.6314504331976424E-5</v>
      </c>
      <c r="AD446" s="18">
        <f t="shared" si="471"/>
        <v>6.7742728435902552E-2</v>
      </c>
      <c r="AE446" s="18">
        <f t="shared" si="472"/>
        <v>2.7469553212161435E-2</v>
      </c>
      <c r="AF446" s="18">
        <f t="shared" si="473"/>
        <v>5.5694269414446511E-3</v>
      </c>
      <c r="AG446" s="18">
        <f t="shared" si="474"/>
        <v>7.5279749950833762E-4</v>
      </c>
      <c r="AH446" s="18">
        <f t="shared" si="475"/>
        <v>8.9548896618023687E-5</v>
      </c>
      <c r="AI446" s="18">
        <f t="shared" si="476"/>
        <v>1.9043631170964528E-4</v>
      </c>
      <c r="AJ446" s="18">
        <f t="shared" si="477"/>
        <v>2.0249266148006267E-4</v>
      </c>
      <c r="AK446" s="18">
        <f t="shared" si="478"/>
        <v>1.4354152519608474E-4</v>
      </c>
      <c r="AL446" s="18">
        <f t="shared" si="479"/>
        <v>2.632361394879013E-6</v>
      </c>
      <c r="AM446" s="18">
        <f t="shared" si="480"/>
        <v>2.8812583595552298E-2</v>
      </c>
      <c r="AN446" s="18">
        <f t="shared" si="481"/>
        <v>1.1683450261480873E-2</v>
      </c>
      <c r="AO446" s="18">
        <f t="shared" si="482"/>
        <v>2.3688089191968372E-3</v>
      </c>
      <c r="AP446" s="18">
        <f t="shared" si="483"/>
        <v>3.2018256993633794E-4</v>
      </c>
      <c r="AQ446" s="18">
        <f t="shared" si="484"/>
        <v>3.2458362489764591E-5</v>
      </c>
      <c r="AR446" s="18">
        <f t="shared" si="485"/>
        <v>7.2623829524866146E-6</v>
      </c>
      <c r="AS446" s="18">
        <f t="shared" si="486"/>
        <v>1.5444315630084399E-5</v>
      </c>
      <c r="AT446" s="18">
        <f t="shared" si="487"/>
        <v>1.6422081212338063E-5</v>
      </c>
      <c r="AU446" s="18">
        <f t="shared" si="488"/>
        <v>1.1641165496484265E-5</v>
      </c>
      <c r="AV446" s="18">
        <f t="shared" si="489"/>
        <v>6.189078550594463E-6</v>
      </c>
      <c r="AW446" s="18">
        <f t="shared" si="490"/>
        <v>6.3055278193707045E-8</v>
      </c>
      <c r="AX446" s="18">
        <f t="shared" si="491"/>
        <v>1.0212227356576283E-2</v>
      </c>
      <c r="AY446" s="18">
        <f t="shared" si="492"/>
        <v>4.1410396254055954E-3</v>
      </c>
      <c r="AZ446" s="18">
        <f t="shared" si="493"/>
        <v>8.3959201946951021E-4</v>
      </c>
      <c r="BA446" s="18">
        <f t="shared" si="494"/>
        <v>1.1348434578798111E-4</v>
      </c>
      <c r="BB446" s="18">
        <f t="shared" si="495"/>
        <v>1.1504423970463089E-5</v>
      </c>
      <c r="BC446" s="18">
        <f t="shared" si="496"/>
        <v>9.3300460057766171E-7</v>
      </c>
      <c r="BD446" s="18">
        <f t="shared" si="497"/>
        <v>4.9081384715011559E-7</v>
      </c>
      <c r="BE446" s="18">
        <f t="shared" si="498"/>
        <v>1.0437736512375626E-6</v>
      </c>
      <c r="BF446" s="18">
        <f t="shared" si="499"/>
        <v>1.1098540122122724E-6</v>
      </c>
      <c r="BG446" s="18">
        <f t="shared" si="500"/>
        <v>7.8674524051149008E-7</v>
      </c>
      <c r="BH446" s="18">
        <f t="shared" si="501"/>
        <v>4.1827668323266221E-7</v>
      </c>
      <c r="BI446" s="18">
        <f t="shared" si="502"/>
        <v>1.7790295991863617E-7</v>
      </c>
      <c r="BJ446" s="19">
        <f t="shared" si="503"/>
        <v>0.77131530706256102</v>
      </c>
      <c r="BK446" s="19">
        <f t="shared" si="504"/>
        <v>0.16845236772208688</v>
      </c>
      <c r="BL446" s="19">
        <f t="shared" si="505"/>
        <v>5.7229616255931648E-2</v>
      </c>
      <c r="BM446" s="19">
        <f t="shared" si="506"/>
        <v>0.45813804435075955</v>
      </c>
      <c r="BN446" s="19">
        <f t="shared" si="507"/>
        <v>0.53560161708037668</v>
      </c>
    </row>
    <row r="447" spans="1:66" x14ac:dyDescent="0.25">
      <c r="A447" t="s">
        <v>16</v>
      </c>
      <c r="B447" t="s">
        <v>66</v>
      </c>
      <c r="C447" t="s">
        <v>254</v>
      </c>
      <c r="D447" s="16">
        <v>44410</v>
      </c>
      <c r="E447" s="15">
        <f>VLOOKUP(A447,home!$A$2:$E$405,3,FALSE)</f>
        <v>1.6198830409356699</v>
      </c>
      <c r="F447" s="15">
        <f>VLOOKUP(B447,home!$B$2:$E$405,3,FALSE)</f>
        <v>1.1000000000000001</v>
      </c>
      <c r="G447" s="15">
        <f>VLOOKUP(C447,away!$B$2:$E$405,4,FALSE)</f>
        <v>0.34</v>
      </c>
      <c r="H447" s="15">
        <f>VLOOKUP(A447,away!$A$2:$E$405,3,FALSE)</f>
        <v>1.31578947368421</v>
      </c>
      <c r="I447" s="15">
        <f>VLOOKUP(C447,away!$B$2:$E$405,3,FALSE)</f>
        <v>1.03</v>
      </c>
      <c r="J447" s="15">
        <f>VLOOKUP(B447,home!$B$2:$E$405,4,FALSE)</f>
        <v>0.68</v>
      </c>
      <c r="K447" s="17">
        <f t="shared" si="508"/>
        <v>0.60583625730994073</v>
      </c>
      <c r="L447" s="17">
        <f t="shared" si="509"/>
        <v>0.92157894736842072</v>
      </c>
      <c r="M447" s="18">
        <f t="shared" si="454"/>
        <v>0.21709609167495991</v>
      </c>
      <c r="N447" s="18">
        <f t="shared" si="455"/>
        <v>0.13152468365697348</v>
      </c>
      <c r="O447" s="18">
        <f t="shared" si="456"/>
        <v>0.20007118764360771</v>
      </c>
      <c r="P447" s="18">
        <f t="shared" si="457"/>
        <v>0.12121037951755814</v>
      </c>
      <c r="Q447" s="18">
        <f t="shared" si="458"/>
        <v>3.984121104530737E-2</v>
      </c>
      <c r="R447" s="18">
        <f t="shared" si="459"/>
        <v>9.219069725367289E-2</v>
      </c>
      <c r="S447" s="18">
        <f t="shared" si="460"/>
        <v>1.6918724779241463E-2</v>
      </c>
      <c r="T447" s="18">
        <f t="shared" si="461"/>
        <v>3.6716821337017459E-2</v>
      </c>
      <c r="U447" s="18">
        <f t="shared" si="462"/>
        <v>5.5852466982959009E-2</v>
      </c>
      <c r="V447" s="18">
        <f t="shared" si="463"/>
        <v>1.0495736578740209E-3</v>
      </c>
      <c r="W447" s="18">
        <f t="shared" si="464"/>
        <v>8.0457500621281645E-3</v>
      </c>
      <c r="X447" s="18">
        <f t="shared" si="465"/>
        <v>7.4147938730454782E-3</v>
      </c>
      <c r="Y447" s="18">
        <f t="shared" si="466"/>
        <v>3.4166589662375339E-3</v>
      </c>
      <c r="Z447" s="18">
        <f t="shared" si="467"/>
        <v>2.8320335244066869E-2</v>
      </c>
      <c r="AA447" s="18">
        <f t="shared" si="468"/>
        <v>1.7157485910028279E-2</v>
      </c>
      <c r="AB447" s="18">
        <f t="shared" si="469"/>
        <v>5.1973135242897872E-3</v>
      </c>
      <c r="AC447" s="18">
        <f t="shared" si="470"/>
        <v>3.6625262464713275E-5</v>
      </c>
      <c r="AD447" s="18">
        <f t="shared" si="471"/>
        <v>1.2186017762227373E-3</v>
      </c>
      <c r="AE447" s="18">
        <f t="shared" si="472"/>
        <v>1.123037742192638E-3</v>
      </c>
      <c r="AF447" s="18">
        <f t="shared" si="473"/>
        <v>5.1748397015244959E-4</v>
      </c>
      <c r="AG447" s="18">
        <f t="shared" si="474"/>
        <v>1.5896744416437524E-4</v>
      </c>
      <c r="AH447" s="18">
        <f t="shared" si="475"/>
        <v>6.524856185836982E-3</v>
      </c>
      <c r="AI447" s="18">
        <f t="shared" si="476"/>
        <v>3.9529944511130918E-3</v>
      </c>
      <c r="AJ447" s="18">
        <f t="shared" si="477"/>
        <v>1.1974336817146595E-3</v>
      </c>
      <c r="AK447" s="18">
        <f t="shared" si="478"/>
        <v>2.4181624670229073E-4</v>
      </c>
      <c r="AL447" s="18">
        <f t="shared" si="479"/>
        <v>8.179533641581659E-7</v>
      </c>
      <c r="AM447" s="18">
        <f t="shared" si="480"/>
        <v>1.4765462785160588E-4</v>
      </c>
      <c r="AN447" s="18">
        <f t="shared" si="481"/>
        <v>1.3607539650955882E-4</v>
      </c>
      <c r="AO447" s="18">
        <f t="shared" si="482"/>
        <v>6.2702110339009844E-5</v>
      </c>
      <c r="AP447" s="18">
        <f t="shared" si="483"/>
        <v>1.9261648281334421E-5</v>
      </c>
      <c r="AQ447" s="18">
        <f t="shared" si="484"/>
        <v>4.4377823869232307E-6</v>
      </c>
      <c r="AR447" s="18">
        <f t="shared" si="485"/>
        <v>1.2026340190947954E-3</v>
      </c>
      <c r="AS447" s="18">
        <f t="shared" si="486"/>
        <v>7.2859929304200247E-4</v>
      </c>
      <c r="AT447" s="18">
        <f t="shared" si="487"/>
        <v>2.2070593438761776E-4</v>
      </c>
      <c r="AU447" s="18">
        <f t="shared" si="488"/>
        <v>4.4570552418495898E-5</v>
      </c>
      <c r="AV447" s="18">
        <f t="shared" si="489"/>
        <v>6.7506141658645206E-6</v>
      </c>
      <c r="AW447" s="18">
        <f t="shared" si="490"/>
        <v>1.2685682809900535E-8</v>
      </c>
      <c r="AX447" s="18">
        <f t="shared" si="491"/>
        <v>1.4909087852018163E-5</v>
      </c>
      <c r="AY447" s="18">
        <f t="shared" si="492"/>
        <v>1.3739901488886207E-5</v>
      </c>
      <c r="AZ447" s="18">
        <f t="shared" si="493"/>
        <v>6.3312019755367738E-6</v>
      </c>
      <c r="BA447" s="18">
        <f t="shared" si="494"/>
        <v>1.9449008173973483E-6</v>
      </c>
      <c r="BB447" s="18">
        <f t="shared" si="495"/>
        <v>4.4809491200825732E-7</v>
      </c>
      <c r="BC447" s="18">
        <f t="shared" si="496"/>
        <v>8.2590967465942992E-8</v>
      </c>
      <c r="BD447" s="18">
        <f t="shared" si="497"/>
        <v>1.8472036556447236E-4</v>
      </c>
      <c r="BE447" s="18">
        <f t="shared" si="498"/>
        <v>1.1191029492250398E-4</v>
      </c>
      <c r="BF447" s="18">
        <f t="shared" si="499"/>
        <v>3.389965711515074E-5</v>
      </c>
      <c r="BG447" s="18">
        <f t="shared" si="500"/>
        <v>6.8458804635777425E-6</v>
      </c>
      <c r="BH447" s="18">
        <f t="shared" si="501"/>
        <v>1.0368706495112953E-6</v>
      </c>
      <c r="BI447" s="18">
        <f t="shared" si="502"/>
        <v>1.2563476672289013E-7</v>
      </c>
      <c r="BJ447" s="19">
        <f t="shared" si="503"/>
        <v>0.23038559721682342</v>
      </c>
      <c r="BK447" s="19">
        <f t="shared" si="504"/>
        <v>0.35632595274695128</v>
      </c>
      <c r="BL447" s="19">
        <f t="shared" si="505"/>
        <v>0.38492805099651545</v>
      </c>
      <c r="BM447" s="19">
        <f t="shared" si="506"/>
        <v>0.19801195819647135</v>
      </c>
      <c r="BN447" s="19">
        <f t="shared" si="507"/>
        <v>0.80193425079207947</v>
      </c>
    </row>
    <row r="448" spans="1:66" x14ac:dyDescent="0.25">
      <c r="A448" t="s">
        <v>69</v>
      </c>
      <c r="B448" t="s">
        <v>72</v>
      </c>
      <c r="C448" t="s">
        <v>263</v>
      </c>
      <c r="D448" s="16">
        <v>44410</v>
      </c>
      <c r="E448" s="15">
        <f>VLOOKUP(A448,home!$A$2:$E$405,3,FALSE)</f>
        <v>1.3317073170731699</v>
      </c>
      <c r="F448" s="15">
        <f>VLOOKUP(B448,home!$B$2:$E$405,3,FALSE)</f>
        <v>1.08</v>
      </c>
      <c r="G448" s="15">
        <f>VLOOKUP(C448,away!$B$2:$E$405,4,FALSE)</f>
        <v>1.35</v>
      </c>
      <c r="H448" s="15">
        <f>VLOOKUP(A448,away!$A$2:$E$405,3,FALSE)</f>
        <v>1.3707317073170699</v>
      </c>
      <c r="I448" s="15">
        <f>VLOOKUP(C448,away!$B$2:$E$405,3,FALSE)</f>
        <v>0.83</v>
      </c>
      <c r="J448" s="15">
        <f>VLOOKUP(B448,home!$B$2:$E$405,4,FALSE)</f>
        <v>1.1299999999999999</v>
      </c>
      <c r="K448" s="17">
        <f t="shared" si="508"/>
        <v>1.9416292682926821</v>
      </c>
      <c r="L448" s="17">
        <f t="shared" si="509"/>
        <v>1.2856092682926796</v>
      </c>
      <c r="M448" s="18">
        <f t="shared" si="454"/>
        <v>3.9666886339424709E-2</v>
      </c>
      <c r="N448" s="18">
        <f t="shared" si="455"/>
        <v>7.7018387498666185E-2</v>
      </c>
      <c r="O448" s="18">
        <f t="shared" si="456"/>
        <v>5.0996116722276677E-2</v>
      </c>
      <c r="P448" s="18">
        <f t="shared" si="457"/>
        <v>9.9015552797242279E-2</v>
      </c>
      <c r="Q448" s="18">
        <f t="shared" si="458"/>
        <v>7.4770577682058748E-2</v>
      </c>
      <c r="R448" s="18">
        <f t="shared" si="459"/>
        <v>3.2780540152547104E-2</v>
      </c>
      <c r="S448" s="18">
        <f t="shared" si="460"/>
        <v>6.1790076058977531E-2</v>
      </c>
      <c r="T448" s="18">
        <f t="shared" si="461"/>
        <v>9.6125747663652492E-2</v>
      </c>
      <c r="U448" s="18">
        <f t="shared" si="462"/>
        <v>6.3647656190628926E-2</v>
      </c>
      <c r="V448" s="18">
        <f t="shared" si="463"/>
        <v>1.713766010159597E-2</v>
      </c>
      <c r="W448" s="18">
        <f t="shared" si="464"/>
        <v>4.8392247344878965E-2</v>
      </c>
      <c r="X448" s="18">
        <f t="shared" si="465"/>
        <v>6.2213521700088203E-2</v>
      </c>
      <c r="Y448" s="18">
        <f t="shared" si="466"/>
        <v>3.9991140055380577E-2</v>
      </c>
      <c r="Z448" s="18">
        <f t="shared" si="467"/>
        <v>1.4047655413251633E-2</v>
      </c>
      <c r="AA448" s="18">
        <f t="shared" si="468"/>
        <v>2.7275338901259504E-2</v>
      </c>
      <c r="AB448" s="18">
        <f t="shared" si="469"/>
        <v>2.6479298156643714E-2</v>
      </c>
      <c r="AC448" s="18">
        <f t="shared" si="470"/>
        <v>2.6736641144622588E-3</v>
      </c>
      <c r="AD448" s="18">
        <f t="shared" si="471"/>
        <v>2.3489950950818968E-2</v>
      </c>
      <c r="AE448" s="18">
        <f t="shared" si="472"/>
        <v>3.01988986541133E-2</v>
      </c>
      <c r="AF448" s="18">
        <f t="shared" si="473"/>
        <v>1.9411992000979695E-2</v>
      </c>
      <c r="AG448" s="18">
        <f t="shared" si="474"/>
        <v>8.31874561082762E-3</v>
      </c>
      <c r="AH448" s="18">
        <f t="shared" si="475"/>
        <v>4.5149489992645318E-3</v>
      </c>
      <c r="AI448" s="18">
        <f t="shared" si="476"/>
        <v>8.7663571218207711E-3</v>
      </c>
      <c r="AJ448" s="18">
        <f t="shared" si="477"/>
        <v>8.510507782016603E-3</v>
      </c>
      <c r="AK448" s="18">
        <f t="shared" si="478"/>
        <v>5.5080836658653598E-3</v>
      </c>
      <c r="AL448" s="18">
        <f t="shared" si="479"/>
        <v>2.6695751012300798E-4</v>
      </c>
      <c r="AM448" s="18">
        <f t="shared" si="480"/>
        <v>9.1217552553739152E-3</v>
      </c>
      <c r="AN448" s="18">
        <f t="shared" si="481"/>
        <v>1.1727013099406162E-2</v>
      </c>
      <c r="AO448" s="18">
        <f t="shared" si="482"/>
        <v>7.5381783649931134E-3</v>
      </c>
      <c r="AP448" s="18">
        <f t="shared" si="483"/>
        <v>3.2303839906928358E-3</v>
      </c>
      <c r="AQ448" s="18">
        <f t="shared" si="484"/>
        <v>1.0382528996447505E-3</v>
      </c>
      <c r="AR448" s="18">
        <f t="shared" si="485"/>
        <v>1.1608920558646477E-3</v>
      </c>
      <c r="AS448" s="18">
        <f t="shared" si="486"/>
        <v>2.2540219929952634E-3</v>
      </c>
      <c r="AT448" s="18">
        <f t="shared" si="487"/>
        <v>2.1882375364875033E-3</v>
      </c>
      <c r="AU448" s="18">
        <f t="shared" si="488"/>
        <v>1.4162486822736043E-3</v>
      </c>
      <c r="AV448" s="18">
        <f t="shared" si="489"/>
        <v>6.8745747317084359E-4</v>
      </c>
      <c r="AW448" s="18">
        <f t="shared" si="490"/>
        <v>1.8510363483327347E-5</v>
      </c>
      <c r="AX448" s="18">
        <f t="shared" si="491"/>
        <v>2.9518444970060963E-3</v>
      </c>
      <c r="AY448" s="18">
        <f t="shared" si="492"/>
        <v>3.7949186439097797E-3</v>
      </c>
      <c r="AZ448" s="18">
        <f t="shared" si="493"/>
        <v>2.4393912905135502E-3</v>
      </c>
      <c r="BA448" s="18">
        <f t="shared" si="494"/>
        <v>1.0453680173588872E-3</v>
      </c>
      <c r="BB448" s="18">
        <f t="shared" si="495"/>
        <v>3.3598370297333198E-4</v>
      </c>
      <c r="BC448" s="18">
        <f t="shared" si="496"/>
        <v>8.6388752507562028E-5</v>
      </c>
      <c r="BD448" s="18">
        <f t="shared" si="497"/>
        <v>2.4874226441782209E-4</v>
      </c>
      <c r="BE448" s="18">
        <f t="shared" si="498"/>
        <v>4.8296526085504077E-4</v>
      </c>
      <c r="BF448" s="18">
        <f t="shared" si="499"/>
        <v>4.6886974302237861E-4</v>
      </c>
      <c r="BG448" s="18">
        <f t="shared" si="500"/>
        <v>3.0345707202303969E-4</v>
      </c>
      <c r="BH448" s="18">
        <f t="shared" si="501"/>
        <v>1.473002831775836E-4</v>
      </c>
      <c r="BI448" s="18">
        <f t="shared" si="502"/>
        <v>5.7200508209079252E-5</v>
      </c>
      <c r="BJ448" s="19">
        <f t="shared" si="503"/>
        <v>0.52324068767584486</v>
      </c>
      <c r="BK448" s="19">
        <f t="shared" si="504"/>
        <v>0.22434571556573554</v>
      </c>
      <c r="BL448" s="19">
        <f t="shared" si="505"/>
        <v>0.23789424056481992</v>
      </c>
      <c r="BM448" s="19">
        <f t="shared" si="506"/>
        <v>0.62150382974700991</v>
      </c>
      <c r="BN448" s="19">
        <f t="shared" si="507"/>
        <v>0.37424806119221571</v>
      </c>
    </row>
    <row r="449" spans="1:66" x14ac:dyDescent="0.25">
      <c r="A449" t="s">
        <v>175</v>
      </c>
      <c r="B449" t="s">
        <v>177</v>
      </c>
      <c r="C449" t="s">
        <v>277</v>
      </c>
      <c r="D449" s="16">
        <v>44410</v>
      </c>
      <c r="E449" s="15">
        <f>VLOOKUP(A449,home!$A$2:$E$405,3,FALSE)</f>
        <v>1.1739130434782601</v>
      </c>
      <c r="F449" s="15">
        <f>VLOOKUP(B449,home!$B$2:$E$405,3,FALSE)</f>
        <v>0.68</v>
      </c>
      <c r="G449" s="15">
        <f>VLOOKUP(C449,away!$B$2:$E$405,4,FALSE)</f>
        <v>1.02</v>
      </c>
      <c r="H449" s="15">
        <f>VLOOKUP(A449,away!$A$2:$E$405,3,FALSE)</f>
        <v>1.0797101449275399</v>
      </c>
      <c r="I449" s="15">
        <f>VLOOKUP(C449,away!$B$2:$E$405,3,FALSE)</f>
        <v>0.94</v>
      </c>
      <c r="J449" s="15">
        <f>VLOOKUP(B449,home!$B$2:$E$405,4,FALSE)</f>
        <v>1.2</v>
      </c>
      <c r="K449" s="17">
        <f t="shared" si="508"/>
        <v>0.81422608695652121</v>
      </c>
      <c r="L449" s="17">
        <f t="shared" si="509"/>
        <v>1.217913043478265</v>
      </c>
      <c r="M449" s="18">
        <f t="shared" si="454"/>
        <v>0.13105487761161727</v>
      </c>
      <c r="N449" s="18">
        <f t="shared" si="455"/>
        <v>0.10670830017427291</v>
      </c>
      <c r="O449" s="18">
        <f t="shared" si="456"/>
        <v>0.1596134448546363</v>
      </c>
      <c r="P449" s="18">
        <f t="shared" si="457"/>
        <v>0.12996143062964099</v>
      </c>
      <c r="Q449" s="18">
        <f t="shared" si="458"/>
        <v>4.3442340848340054E-2</v>
      </c>
      <c r="R449" s="18">
        <f t="shared" si="459"/>
        <v>9.7197648201480191E-2</v>
      </c>
      <c r="S449" s="18">
        <f t="shared" si="460"/>
        <v>3.2219276686054836E-2</v>
      </c>
      <c r="T449" s="18">
        <f t="shared" si="461"/>
        <v>5.2908993558421991E-2</v>
      </c>
      <c r="U449" s="18">
        <f t="shared" si="462"/>
        <v>7.9140860756467771E-2</v>
      </c>
      <c r="V449" s="18">
        <f t="shared" si="463"/>
        <v>3.5500508288180441E-3</v>
      </c>
      <c r="W449" s="18">
        <f t="shared" si="464"/>
        <v>1.1790629065725122E-2</v>
      </c>
      <c r="X449" s="18">
        <f t="shared" si="465"/>
        <v>1.4359960929960574E-2</v>
      </c>
      <c r="Y449" s="18">
        <f t="shared" si="466"/>
        <v>8.7445918602186336E-3</v>
      </c>
      <c r="Z449" s="18">
        <f t="shared" si="467"/>
        <v>3.9459427846664792E-2</v>
      </c>
      <c r="AA449" s="18">
        <f t="shared" si="468"/>
        <v>3.2128895529133061E-2</v>
      </c>
      <c r="AB449" s="18">
        <f t="shared" si="469"/>
        <v>1.3080092442460441E-2</v>
      </c>
      <c r="AC449" s="18">
        <f t="shared" si="470"/>
        <v>2.2002695212936432E-4</v>
      </c>
      <c r="AD449" s="18">
        <f t="shared" si="471"/>
        <v>2.4000594417352967E-3</v>
      </c>
      <c r="AE449" s="18">
        <f t="shared" si="472"/>
        <v>2.9230636992125807E-3</v>
      </c>
      <c r="AF449" s="18">
        <f t="shared" si="473"/>
        <v>1.7800187030944158E-3</v>
      </c>
      <c r="AG449" s="18">
        <f t="shared" si="474"/>
        <v>7.2263599871131754E-4</v>
      </c>
      <c r="AH449" s="18">
        <f t="shared" si="475"/>
        <v>1.2014537965660644E-2</v>
      </c>
      <c r="AI449" s="18">
        <f t="shared" si="476"/>
        <v>9.7825502343704285E-3</v>
      </c>
      <c r="AJ449" s="18">
        <f t="shared" si="477"/>
        <v>3.9826037988935168E-3</v>
      </c>
      <c r="AK449" s="18">
        <f t="shared" si="478"/>
        <v>1.0809133023570814E-3</v>
      </c>
      <c r="AL449" s="18">
        <f t="shared" si="479"/>
        <v>8.7276469207207599E-6</v>
      </c>
      <c r="AM449" s="18">
        <f t="shared" si="480"/>
        <v>3.9083820154143682E-4</v>
      </c>
      <c r="AN449" s="18">
        <f t="shared" si="481"/>
        <v>4.7600694354690284E-4</v>
      </c>
      <c r="AO449" s="18">
        <f t="shared" si="482"/>
        <v>2.8986753266599765E-4</v>
      </c>
      <c r="AP449" s="18">
        <f t="shared" si="483"/>
        <v>1.176778163049268E-4</v>
      </c>
      <c r="AQ449" s="18">
        <f t="shared" si="484"/>
        <v>3.583033685145244E-5</v>
      </c>
      <c r="AR449" s="18">
        <f t="shared" si="485"/>
        <v>2.9265324999485785E-3</v>
      </c>
      <c r="AS449" s="18">
        <f t="shared" si="486"/>
        <v>2.3828591057842162E-3</v>
      </c>
      <c r="AT449" s="18">
        <f t="shared" si="487"/>
        <v>9.7009302273569895E-4</v>
      </c>
      <c r="AU449" s="18">
        <f t="shared" si="488"/>
        <v>2.6329168196197059E-4</v>
      </c>
      <c r="AV449" s="18">
        <f t="shared" si="489"/>
        <v>5.3594738983024034E-5</v>
      </c>
      <c r="AW449" s="18">
        <f t="shared" si="490"/>
        <v>2.404119006646284E-7</v>
      </c>
      <c r="AX449" s="18">
        <f t="shared" si="491"/>
        <v>5.3038443245701362E-5</v>
      </c>
      <c r="AY449" s="18">
        <f t="shared" si="492"/>
        <v>6.4596211834721371E-5</v>
      </c>
      <c r="AZ449" s="18">
        <f t="shared" si="493"/>
        <v>3.9336284476396132E-5</v>
      </c>
      <c r="BA449" s="18">
        <f t="shared" si="494"/>
        <v>1.5969391315258137E-5</v>
      </c>
      <c r="BB449" s="18">
        <f t="shared" si="495"/>
        <v>4.8623324948153577E-6</v>
      </c>
      <c r="BC449" s="18">
        <f t="shared" si="496"/>
        <v>1.1843796334327656E-6</v>
      </c>
      <c r="BD449" s="18">
        <f t="shared" si="497"/>
        <v>5.9404368397507107E-4</v>
      </c>
      <c r="BE449" s="18">
        <f t="shared" si="498"/>
        <v>4.8368586428425839E-4</v>
      </c>
      <c r="BF449" s="18">
        <f t="shared" si="499"/>
        <v>1.9691482429617737E-4</v>
      </c>
      <c r="BG449" s="18">
        <f t="shared" si="500"/>
        <v>5.3444395616802473E-5</v>
      </c>
      <c r="BH449" s="18">
        <f t="shared" si="501"/>
        <v>1.0878955278206331E-5</v>
      </c>
      <c r="BI449" s="18">
        <f t="shared" si="502"/>
        <v>1.7715858372697871E-6</v>
      </c>
      <c r="BJ449" s="19">
        <f t="shared" si="503"/>
        <v>0.24726980215360389</v>
      </c>
      <c r="BK449" s="19">
        <f t="shared" si="504"/>
        <v>0.29707898656701598</v>
      </c>
      <c r="BL449" s="19">
        <f t="shared" si="505"/>
        <v>0.41595865744416072</v>
      </c>
      <c r="BM449" s="19">
        <f t="shared" si="506"/>
        <v>0.33172447589152365</v>
      </c>
      <c r="BN449" s="19">
        <f t="shared" si="507"/>
        <v>0.6679780423199877</v>
      </c>
    </row>
    <row r="450" spans="1:66" x14ac:dyDescent="0.25">
      <c r="A450" t="s">
        <v>340</v>
      </c>
      <c r="B450" t="s">
        <v>353</v>
      </c>
      <c r="C450" t="s">
        <v>365</v>
      </c>
      <c r="D450" s="16">
        <v>44410</v>
      </c>
      <c r="E450" s="15">
        <f>VLOOKUP(A450,home!$A$2:$E$405,3,FALSE)</f>
        <v>1.3317073170731699</v>
      </c>
      <c r="F450" s="15">
        <f>VLOOKUP(B450,home!$B$2:$E$405,3,FALSE)</f>
        <v>1.8</v>
      </c>
      <c r="G450" s="15">
        <f>VLOOKUP(C450,away!$B$2:$E$405,4,FALSE)</f>
        <v>0.96</v>
      </c>
      <c r="H450" s="15">
        <f>VLOOKUP(A450,away!$A$2:$E$405,3,FALSE)</f>
        <v>1.14146341463415</v>
      </c>
      <c r="I450" s="15">
        <f>VLOOKUP(C450,away!$B$2:$E$405,3,FALSE)</f>
        <v>0.61</v>
      </c>
      <c r="J450" s="15">
        <f>VLOOKUP(B450,home!$B$2:$E$405,4,FALSE)</f>
        <v>0.26</v>
      </c>
      <c r="K450" s="17">
        <f t="shared" si="508"/>
        <v>2.3011902439024374</v>
      </c>
      <c r="L450" s="17">
        <f t="shared" si="509"/>
        <v>0.18103609756097622</v>
      </c>
      <c r="M450" s="18">
        <f t="shared" si="454"/>
        <v>8.3556991963528476E-2</v>
      </c>
      <c r="N450" s="18">
        <f t="shared" si="455"/>
        <v>0.1922805347163061</v>
      </c>
      <c r="O450" s="18">
        <f t="shared" si="456"/>
        <v>1.5126831749011048E-2</v>
      </c>
      <c r="P450" s="18">
        <f t="shared" si="457"/>
        <v>3.4809717641977864E-2</v>
      </c>
      <c r="Q450" s="18">
        <f t="shared" si="458"/>
        <v>0.2212370452907538</v>
      </c>
      <c r="R450" s="18">
        <f t="shared" si="459"/>
        <v>1.3692512941512183E-3</v>
      </c>
      <c r="S450" s="18">
        <f t="shared" si="460"/>
        <v>3.6254190518344755E-3</v>
      </c>
      <c r="T450" s="18">
        <f t="shared" si="461"/>
        <v>4.0051891315359023E-2</v>
      </c>
      <c r="U450" s="18">
        <f t="shared" si="462"/>
        <v>3.1509077195515699E-3</v>
      </c>
      <c r="V450" s="18">
        <f t="shared" si="463"/>
        <v>1.6781601603435434E-4</v>
      </c>
      <c r="W450" s="18">
        <f t="shared" si="464"/>
        <v>0.16970284340429478</v>
      </c>
      <c r="X450" s="18">
        <f t="shared" si="465"/>
        <v>3.0722340514914979E-2</v>
      </c>
      <c r="Y450" s="18">
        <f t="shared" si="466"/>
        <v>2.7809263173798403E-3</v>
      </c>
      <c r="Z450" s="18">
        <f t="shared" si="467"/>
        <v>8.2627970291150954E-5</v>
      </c>
      <c r="AA450" s="18">
        <f t="shared" si="468"/>
        <v>1.9014267910745701E-4</v>
      </c>
      <c r="AB450" s="18">
        <f t="shared" si="469"/>
        <v>2.1877723905577598E-4</v>
      </c>
      <c r="AC450" s="18">
        <f t="shared" si="470"/>
        <v>4.3694938004913594E-6</v>
      </c>
      <c r="AD450" s="18">
        <f t="shared" si="471"/>
        <v>9.7629631901116551E-2</v>
      </c>
      <c r="AE450" s="18">
        <f t="shared" si="472"/>
        <v>1.7674487565692731E-2</v>
      </c>
      <c r="AF450" s="18">
        <f t="shared" si="473"/>
        <v>1.5998601276415053E-3</v>
      </c>
      <c r="AG450" s="18">
        <f t="shared" si="474"/>
        <v>9.6544144717207797E-5</v>
      </c>
      <c r="AH450" s="18">
        <f t="shared" si="475"/>
        <v>3.7396613227235618E-6</v>
      </c>
      <c r="AI450" s="18">
        <f t="shared" si="476"/>
        <v>8.6056721513507453E-6</v>
      </c>
      <c r="AJ450" s="18">
        <f t="shared" si="477"/>
        <v>9.9016443984556187E-6</v>
      </c>
      <c r="AK450" s="18">
        <f t="shared" si="478"/>
        <v>7.5951891627724297E-6</v>
      </c>
      <c r="AL450" s="18">
        <f t="shared" si="479"/>
        <v>7.2812982784189779E-8</v>
      </c>
      <c r="AM450" s="18">
        <f t="shared" si="480"/>
        <v>4.4932871289327138E-2</v>
      </c>
      <c r="AN450" s="18">
        <f t="shared" si="481"/>
        <v>8.1344716704294141E-3</v>
      </c>
      <c r="AO450" s="18">
        <f t="shared" si="482"/>
        <v>7.3631650346742833E-4</v>
      </c>
      <c r="AP450" s="18">
        <f t="shared" si="483"/>
        <v>4.4433288785828746E-5</v>
      </c>
      <c r="AQ450" s="18">
        <f t="shared" si="484"/>
        <v>2.0110073008965807E-6</v>
      </c>
      <c r="AR450" s="18">
        <f t="shared" si="485"/>
        <v>1.3540273841311844E-7</v>
      </c>
      <c r="AS450" s="18">
        <f t="shared" si="486"/>
        <v>3.1158746063394195E-7</v>
      </c>
      <c r="AT450" s="18">
        <f t="shared" si="487"/>
        <v>3.5851101226658108E-7</v>
      </c>
      <c r="AU450" s="18">
        <f t="shared" si="488"/>
        <v>2.7500068125314786E-7</v>
      </c>
      <c r="AV450" s="18">
        <f t="shared" si="489"/>
        <v>1.5820722119156692E-7</v>
      </c>
      <c r="AW450" s="18">
        <f t="shared" si="490"/>
        <v>8.4260498660408606E-10</v>
      </c>
      <c r="AX450" s="18">
        <f t="shared" si="491"/>
        <v>1.7233180840253912E-2</v>
      </c>
      <c r="AY450" s="18">
        <f t="shared" si="492"/>
        <v>3.1198278078821535E-3</v>
      </c>
      <c r="AZ450" s="18">
        <f t="shared" si="493"/>
        <v>2.8240072570060007E-4</v>
      </c>
      <c r="BA450" s="18">
        <f t="shared" si="494"/>
        <v>1.7041575109741437E-5</v>
      </c>
      <c r="BB450" s="18">
        <f t="shared" si="495"/>
        <v>7.7128506353996366E-7</v>
      </c>
      <c r="BC450" s="18">
        <f t="shared" si="496"/>
        <v>2.7926087602068924E-8</v>
      </c>
      <c r="BD450" s="18">
        <f t="shared" si="497"/>
        <v>4.085463893563441E-9</v>
      </c>
      <c r="BE450" s="18">
        <f t="shared" si="498"/>
        <v>9.4014296536838552E-9</v>
      </c>
      <c r="BF450" s="18">
        <f t="shared" si="499"/>
        <v>1.0817239098896181E-8</v>
      </c>
      <c r="BG450" s="18">
        <f t="shared" si="500"/>
        <v>8.297508360113296E-9</v>
      </c>
      <c r="BH450" s="18">
        <f t="shared" si="501"/>
        <v>4.7735363217479064E-9</v>
      </c>
      <c r="BI450" s="18">
        <f t="shared" si="502"/>
        <v>2.1969630425040429E-9</v>
      </c>
      <c r="BJ450" s="19">
        <f t="shared" si="503"/>
        <v>0.84827945921758463</v>
      </c>
      <c r="BK450" s="19">
        <f t="shared" si="504"/>
        <v>0.12528421478804058</v>
      </c>
      <c r="BL450" s="19">
        <f t="shared" si="505"/>
        <v>2.0087031129166502E-2</v>
      </c>
      <c r="BM450" s="19">
        <f t="shared" si="506"/>
        <v>0.4422331334840775</v>
      </c>
      <c r="BN450" s="19">
        <f t="shared" si="507"/>
        <v>0.54838037265572848</v>
      </c>
    </row>
    <row r="451" spans="1:66" x14ac:dyDescent="0.25">
      <c r="A451" t="s">
        <v>342</v>
      </c>
      <c r="B451" t="s">
        <v>409</v>
      </c>
      <c r="C451" t="s">
        <v>346</v>
      </c>
      <c r="D451" s="16">
        <v>44410</v>
      </c>
      <c r="E451" s="15">
        <f>VLOOKUP(A451,home!$A$2:$E$405,3,FALSE)</f>
        <v>1.1388888888888899</v>
      </c>
      <c r="F451" s="15">
        <f>VLOOKUP(B451,home!$B$2:$E$405,3,FALSE)</f>
        <v>1.04</v>
      </c>
      <c r="G451" s="15">
        <f>VLOOKUP(C451,away!$B$2:$E$405,4,FALSE)</f>
        <v>0.64</v>
      </c>
      <c r="H451" s="15">
        <f>VLOOKUP(A451,away!$A$2:$E$405,3,FALSE)</f>
        <v>0.83333333333333304</v>
      </c>
      <c r="I451" s="15">
        <f>VLOOKUP(C451,away!$B$2:$E$405,3,FALSE)</f>
        <v>0.4</v>
      </c>
      <c r="J451" s="15">
        <f>VLOOKUP(B451,home!$B$2:$E$405,4,FALSE)</f>
        <v>1.31</v>
      </c>
      <c r="K451" s="17">
        <f t="shared" si="508"/>
        <v>0.75804444444444519</v>
      </c>
      <c r="L451" s="17">
        <f t="shared" si="509"/>
        <v>0.43666666666666659</v>
      </c>
      <c r="M451" s="18">
        <f t="shared" si="454"/>
        <v>0.30279141462369524</v>
      </c>
      <c r="N451" s="18">
        <f t="shared" si="455"/>
        <v>0.22952934968096672</v>
      </c>
      <c r="O451" s="18">
        <f t="shared" si="456"/>
        <v>0.13221891771901356</v>
      </c>
      <c r="P451" s="18">
        <f t="shared" si="457"/>
        <v>0.10022781602735545</v>
      </c>
      <c r="Q451" s="18">
        <f t="shared" si="458"/>
        <v>8.6996724181301596E-2</v>
      </c>
      <c r="R451" s="18">
        <f t="shared" si="459"/>
        <v>2.8867797035317951E-2</v>
      </c>
      <c r="S451" s="18">
        <f t="shared" si="460"/>
        <v>8.2941710204184216E-3</v>
      </c>
      <c r="T451" s="18">
        <f t="shared" si="461"/>
        <v>3.7988569559168357E-2</v>
      </c>
      <c r="U451" s="18">
        <f t="shared" si="462"/>
        <v>2.18830731659726E-2</v>
      </c>
      <c r="V451" s="18">
        <f t="shared" si="463"/>
        <v>3.050529201823479E-4</v>
      </c>
      <c r="W451" s="18">
        <f t="shared" si="464"/>
        <v>2.1982461150167134E-2</v>
      </c>
      <c r="X451" s="18">
        <f t="shared" si="465"/>
        <v>9.5990080355729812E-3</v>
      </c>
      <c r="Y451" s="18">
        <f t="shared" si="466"/>
        <v>2.0957834211001E-3</v>
      </c>
      <c r="Z451" s="18">
        <f t="shared" si="467"/>
        <v>4.2018682351407238E-3</v>
      </c>
      <c r="AA451" s="18">
        <f t="shared" si="468"/>
        <v>3.1852028719360115E-3</v>
      </c>
      <c r="AB451" s="18">
        <f t="shared" si="469"/>
        <v>1.2072626707497925E-3</v>
      </c>
      <c r="AC451" s="18">
        <f t="shared" si="470"/>
        <v>6.3110251987828401E-6</v>
      </c>
      <c r="AD451" s="18">
        <f t="shared" si="471"/>
        <v>4.1659206375250111E-3</v>
      </c>
      <c r="AE451" s="18">
        <f t="shared" si="472"/>
        <v>1.8191186783859212E-3</v>
      </c>
      <c r="AF451" s="18">
        <f t="shared" si="473"/>
        <v>3.9717424478092597E-4</v>
      </c>
      <c r="AG451" s="18">
        <f t="shared" si="474"/>
        <v>5.7810917851445886E-5</v>
      </c>
      <c r="AH451" s="18">
        <f t="shared" si="475"/>
        <v>4.5870394900286216E-4</v>
      </c>
      <c r="AI451" s="18">
        <f t="shared" si="476"/>
        <v>3.4771798018634777E-4</v>
      </c>
      <c r="AJ451" s="18">
        <f t="shared" si="477"/>
        <v>1.3179284155685227E-4</v>
      </c>
      <c r="AK451" s="18">
        <f t="shared" si="478"/>
        <v>3.3301610453239633E-5</v>
      </c>
      <c r="AL451" s="18">
        <f t="shared" si="479"/>
        <v>8.3561189917319569E-8</v>
      </c>
      <c r="AM451" s="18">
        <f t="shared" si="480"/>
        <v>6.3159059905445937E-4</v>
      </c>
      <c r="AN451" s="18">
        <f t="shared" si="481"/>
        <v>2.7579456158711388E-4</v>
      </c>
      <c r="AO451" s="18">
        <f t="shared" si="482"/>
        <v>6.0215145946519842E-5</v>
      </c>
      <c r="AP451" s="18">
        <f t="shared" si="483"/>
        <v>8.7646490211045541E-6</v>
      </c>
      <c r="AQ451" s="18">
        <f t="shared" si="484"/>
        <v>9.5680751813724671E-7</v>
      </c>
      <c r="AR451" s="18">
        <f t="shared" si="485"/>
        <v>4.0060144879583305E-5</v>
      </c>
      <c r="AS451" s="18">
        <f t="shared" si="486"/>
        <v>3.0367370269607712E-5</v>
      </c>
      <c r="AT451" s="18">
        <f t="shared" si="487"/>
        <v>1.1509908162631767E-5</v>
      </c>
      <c r="AU451" s="18">
        <f t="shared" si="488"/>
        <v>2.9083406462495948E-6</v>
      </c>
      <c r="AV451" s="18">
        <f t="shared" si="489"/>
        <v>5.5116286736036815E-7</v>
      </c>
      <c r="AW451" s="18">
        <f t="shared" si="490"/>
        <v>7.6832829150248601E-10</v>
      </c>
      <c r="AX451" s="18">
        <f t="shared" si="491"/>
        <v>7.9795624129428631E-5</v>
      </c>
      <c r="AY451" s="18">
        <f t="shared" si="492"/>
        <v>3.4844089203183828E-5</v>
      </c>
      <c r="AZ451" s="18">
        <f t="shared" si="493"/>
        <v>7.6076261426951337E-6</v>
      </c>
      <c r="BA451" s="18">
        <f t="shared" si="494"/>
        <v>1.1073322496589583E-6</v>
      </c>
      <c r="BB451" s="18">
        <f t="shared" si="495"/>
        <v>1.2088377058776955E-7</v>
      </c>
      <c r="BC451" s="18">
        <f t="shared" si="496"/>
        <v>1.0557182631331876E-8</v>
      </c>
      <c r="BD451" s="18">
        <f t="shared" si="497"/>
        <v>2.9154883217918938E-6</v>
      </c>
      <c r="BE451" s="18">
        <f t="shared" si="498"/>
        <v>2.210069725177004E-6</v>
      </c>
      <c r="BF451" s="18">
        <f t="shared" si="499"/>
        <v>8.3766553850264467E-7</v>
      </c>
      <c r="BG451" s="18">
        <f t="shared" si="500"/>
        <v>2.1166256925483146E-7</v>
      </c>
      <c r="BH451" s="18">
        <f t="shared" si="501"/>
        <v>4.0112408680115648E-8</v>
      </c>
      <c r="BI451" s="18">
        <f t="shared" si="502"/>
        <v>6.0813977106493641E-9</v>
      </c>
      <c r="BJ451" s="19">
        <f t="shared" si="503"/>
        <v>0.39573272838262574</v>
      </c>
      <c r="BK451" s="19">
        <f t="shared" si="504"/>
        <v>0.41165969326724333</v>
      </c>
      <c r="BL451" s="19">
        <f t="shared" si="505"/>
        <v>0.18842538785097573</v>
      </c>
      <c r="BM451" s="19">
        <f t="shared" si="506"/>
        <v>0.11935281514746014</v>
      </c>
      <c r="BN451" s="19">
        <f t="shared" si="507"/>
        <v>0.88063201926765045</v>
      </c>
    </row>
    <row r="452" spans="1:66" x14ac:dyDescent="0.25">
      <c r="A452" t="s">
        <v>342</v>
      </c>
      <c r="B452" t="s">
        <v>398</v>
      </c>
      <c r="C452" t="s">
        <v>380</v>
      </c>
      <c r="D452" s="16">
        <v>44410</v>
      </c>
      <c r="E452" s="15">
        <f>VLOOKUP(A452,home!$A$2:$E$405,3,FALSE)</f>
        <v>1.1388888888888899</v>
      </c>
      <c r="F452" s="15">
        <f>VLOOKUP(B452,home!$B$2:$E$405,3,FALSE)</f>
        <v>0.88</v>
      </c>
      <c r="G452" s="15">
        <f>VLOOKUP(C452,away!$B$2:$E$405,4,FALSE)</f>
        <v>0.56000000000000005</v>
      </c>
      <c r="H452" s="15">
        <f>VLOOKUP(A452,away!$A$2:$E$405,3,FALSE)</f>
        <v>0.83333333333333304</v>
      </c>
      <c r="I452" s="15">
        <f>VLOOKUP(C452,away!$B$2:$E$405,3,FALSE)</f>
        <v>1.04</v>
      </c>
      <c r="J452" s="15">
        <f>VLOOKUP(B452,home!$B$2:$E$405,4,FALSE)</f>
        <v>0.55000000000000004</v>
      </c>
      <c r="K452" s="17">
        <f t="shared" si="508"/>
        <v>0.5612444444444451</v>
      </c>
      <c r="L452" s="17">
        <f t="shared" si="509"/>
        <v>0.47666666666666652</v>
      </c>
      <c r="M452" s="18">
        <f t="shared" si="454"/>
        <v>0.35419378119598932</v>
      </c>
      <c r="N452" s="18">
        <f t="shared" si="455"/>
        <v>0.19878929195302036</v>
      </c>
      <c r="O452" s="18">
        <f t="shared" si="456"/>
        <v>0.16883236903675486</v>
      </c>
      <c r="P452" s="18">
        <f t="shared" si="457"/>
        <v>9.4756229164273023E-2</v>
      </c>
      <c r="Q452" s="18">
        <f t="shared" si="458"/>
        <v>5.578469286183875E-2</v>
      </c>
      <c r="R452" s="18">
        <f t="shared" si="459"/>
        <v>4.0238381287093228E-2</v>
      </c>
      <c r="S452" s="18">
        <f t="shared" si="460"/>
        <v>6.3374510240652212E-3</v>
      </c>
      <c r="T452" s="18">
        <f t="shared" si="461"/>
        <v>2.6590703597476464E-2</v>
      </c>
      <c r="U452" s="18">
        <f t="shared" si="462"/>
        <v>2.2583567950818392E-2</v>
      </c>
      <c r="V452" s="18">
        <f t="shared" si="463"/>
        <v>1.8838180097219896E-4</v>
      </c>
      <c r="W452" s="18">
        <f t="shared" si="464"/>
        <v>1.0436282984582233E-2</v>
      </c>
      <c r="X452" s="18">
        <f t="shared" si="465"/>
        <v>4.9746282226508631E-3</v>
      </c>
      <c r="Y452" s="18">
        <f t="shared" si="466"/>
        <v>1.1856197263984552E-3</v>
      </c>
      <c r="Z452" s="18">
        <f t="shared" si="467"/>
        <v>6.3934316933936999E-3</v>
      </c>
      <c r="AA452" s="18">
        <f t="shared" si="468"/>
        <v>3.5882780188522547E-3</v>
      </c>
      <c r="AB452" s="18">
        <f t="shared" si="469"/>
        <v>1.0069505516014739E-3</v>
      </c>
      <c r="AC452" s="18">
        <f t="shared" si="470"/>
        <v>3.1498204603963051E-6</v>
      </c>
      <c r="AD452" s="18">
        <f t="shared" si="471"/>
        <v>1.4643264614367173E-3</v>
      </c>
      <c r="AE452" s="18">
        <f t="shared" si="472"/>
        <v>6.9799561328483511E-4</v>
      </c>
      <c r="AF452" s="18">
        <f t="shared" si="473"/>
        <v>1.6635562116621897E-4</v>
      </c>
      <c r="AG452" s="18">
        <f t="shared" si="474"/>
        <v>2.6432059807521451E-5</v>
      </c>
      <c r="AH452" s="18">
        <f t="shared" si="475"/>
        <v>7.6188394346274899E-4</v>
      </c>
      <c r="AI452" s="18">
        <f t="shared" si="476"/>
        <v>4.2760313057989356E-4</v>
      </c>
      <c r="AJ452" s="18">
        <f t="shared" si="477"/>
        <v>1.1999494073250892E-4</v>
      </c>
      <c r="AK452" s="18">
        <f t="shared" si="478"/>
        <v>2.2448831282520368E-5</v>
      </c>
      <c r="AL452" s="18">
        <f t="shared" si="479"/>
        <v>3.3706420069128886E-8</v>
      </c>
      <c r="AM452" s="18">
        <f t="shared" si="480"/>
        <v>1.6436901826687018E-4</v>
      </c>
      <c r="AN452" s="18">
        <f t="shared" si="481"/>
        <v>7.8349232040541436E-5</v>
      </c>
      <c r="AO452" s="18">
        <f t="shared" si="482"/>
        <v>1.8673233636329032E-5</v>
      </c>
      <c r="AP452" s="18">
        <f t="shared" si="483"/>
        <v>2.9669693444389455E-6</v>
      </c>
      <c r="AQ452" s="18">
        <f t="shared" si="484"/>
        <v>3.5356384687897421E-7</v>
      </c>
      <c r="AR452" s="18">
        <f t="shared" si="485"/>
        <v>7.2632935943448752E-5</v>
      </c>
      <c r="AS452" s="18">
        <f t="shared" si="486"/>
        <v>4.0764831781949861E-5</v>
      </c>
      <c r="AT452" s="18">
        <f t="shared" si="487"/>
        <v>1.1439517683165853E-5</v>
      </c>
      <c r="AU452" s="18">
        <f t="shared" si="488"/>
        <v>2.1401219156002753E-6</v>
      </c>
      <c r="AV452" s="18">
        <f t="shared" si="489"/>
        <v>3.0028288389111446E-7</v>
      </c>
      <c r="AW452" s="18">
        <f t="shared" si="490"/>
        <v>2.5048225591157698E-10</v>
      </c>
      <c r="AX452" s="18">
        <f t="shared" si="491"/>
        <v>1.5375199723511398E-5</v>
      </c>
      <c r="AY452" s="18">
        <f t="shared" si="492"/>
        <v>7.3288452015404316E-6</v>
      </c>
      <c r="AZ452" s="18">
        <f t="shared" si="493"/>
        <v>1.7467081063671353E-6</v>
      </c>
      <c r="BA452" s="18">
        <f t="shared" si="494"/>
        <v>2.7753251023388922E-7</v>
      </c>
      <c r="BB452" s="18">
        <f t="shared" si="495"/>
        <v>3.3072624136205122E-8</v>
      </c>
      <c r="BC452" s="18">
        <f t="shared" si="496"/>
        <v>3.1529235009848886E-9</v>
      </c>
      <c r="BD452" s="18">
        <f t="shared" si="497"/>
        <v>5.7702832443961999E-6</v>
      </c>
      <c r="BE452" s="18">
        <f t="shared" si="498"/>
        <v>3.238539413788235E-6</v>
      </c>
      <c r="BF452" s="18">
        <f t="shared" si="499"/>
        <v>9.0880612705150826E-7</v>
      </c>
      <c r="BG452" s="18">
        <f t="shared" si="500"/>
        <v>1.700207966282439E-7</v>
      </c>
      <c r="BH452" s="18">
        <f t="shared" si="501"/>
        <v>2.3855806886905177E-8</v>
      </c>
      <c r="BI452" s="18">
        <f t="shared" si="502"/>
        <v>2.6777878166030136E-9</v>
      </c>
      <c r="BJ452" s="19">
        <f t="shared" si="503"/>
        <v>0.30040580562988672</v>
      </c>
      <c r="BK452" s="19">
        <f t="shared" si="504"/>
        <v>0.45548635555738176</v>
      </c>
      <c r="BL452" s="19">
        <f t="shared" si="505"/>
        <v>0.23771886956456251</v>
      </c>
      <c r="BM452" s="19">
        <f t="shared" si="506"/>
        <v>8.7402388351535937E-2</v>
      </c>
      <c r="BN452" s="19">
        <f t="shared" si="507"/>
        <v>0.91259474549896957</v>
      </c>
    </row>
    <row r="453" spans="1:66" x14ac:dyDescent="0.25">
      <c r="A453" t="s">
        <v>40</v>
      </c>
      <c r="B453" t="s">
        <v>236</v>
      </c>
      <c r="C453" t="s">
        <v>233</v>
      </c>
      <c r="D453" s="16">
        <v>44410</v>
      </c>
      <c r="E453" s="15">
        <f>VLOOKUP(A453,home!$A$2:$E$405,3,FALSE)</f>
        <v>1.55454545454545</v>
      </c>
      <c r="F453" s="15">
        <f>VLOOKUP(B453,home!$B$2:$E$405,3,FALSE)</f>
        <v>1.23</v>
      </c>
      <c r="G453" s="15">
        <f>VLOOKUP(C453,away!$B$2:$E$405,4,FALSE)</f>
        <v>0.88</v>
      </c>
      <c r="H453" s="15">
        <f>VLOOKUP(A453,away!$A$2:$E$405,3,FALSE)</f>
        <v>1.19545454545455</v>
      </c>
      <c r="I453" s="15">
        <f>VLOOKUP(C453,away!$B$2:$E$405,3,FALSE)</f>
        <v>0.64</v>
      </c>
      <c r="J453" s="15">
        <f>VLOOKUP(B453,home!$B$2:$E$405,4,FALSE)</f>
        <v>0.91</v>
      </c>
      <c r="K453" s="17">
        <f t="shared" si="508"/>
        <v>1.682639999999995</v>
      </c>
      <c r="L453" s="17">
        <f t="shared" si="509"/>
        <v>0.69623272727273</v>
      </c>
      <c r="M453" s="18">
        <f t="shared" si="454"/>
        <v>9.2654966078402873E-2</v>
      </c>
      <c r="N453" s="18">
        <f t="shared" si="455"/>
        <v>0.15590495212216335</v>
      </c>
      <c r="O453" s="18">
        <f t="shared" si="456"/>
        <v>6.4509419728128722E-2</v>
      </c>
      <c r="P453" s="18">
        <f t="shared" si="457"/>
        <v>0.10854613001133818</v>
      </c>
      <c r="Q453" s="18">
        <f t="shared" si="458"/>
        <v>0.1311659543194181</v>
      </c>
      <c r="R453" s="18">
        <f t="shared" si="459"/>
        <v>2.245678461604815E-2</v>
      </c>
      <c r="S453" s="18">
        <f t="shared" si="460"/>
        <v>3.1790693038699094E-2</v>
      </c>
      <c r="T453" s="18">
        <f t="shared" si="461"/>
        <v>9.132203010113879E-2</v>
      </c>
      <c r="U453" s="18">
        <f t="shared" si="462"/>
        <v>3.7786684066347151E-2</v>
      </c>
      <c r="V453" s="18">
        <f t="shared" si="463"/>
        <v>4.1381204624971642E-3</v>
      </c>
      <c r="W453" s="18">
        <f t="shared" si="464"/>
        <v>7.3568360458675E-2</v>
      </c>
      <c r="X453" s="18">
        <f t="shared" si="465"/>
        <v>5.1220700243126568E-2</v>
      </c>
      <c r="Y453" s="18">
        <f t="shared" si="466"/>
        <v>1.7830763911545495E-2</v>
      </c>
      <c r="Z453" s="18">
        <f t="shared" si="467"/>
        <v>5.2117161330024987E-3</v>
      </c>
      <c r="AA453" s="18">
        <f t="shared" si="468"/>
        <v>8.7694420340352977E-3</v>
      </c>
      <c r="AB453" s="18">
        <f t="shared" si="469"/>
        <v>7.3779069720745563E-3</v>
      </c>
      <c r="AC453" s="18">
        <f t="shared" si="470"/>
        <v>3.0299034467342484E-4</v>
      </c>
      <c r="AD453" s="18">
        <f t="shared" si="471"/>
        <v>3.0947266510546158E-2</v>
      </c>
      <c r="AE453" s="18">
        <f t="shared" si="472"/>
        <v>2.1546499764273575E-2</v>
      </c>
      <c r="AF453" s="18">
        <f t="shared" si="473"/>
        <v>7.500689147030711E-3</v>
      </c>
      <c r="AG453" s="18">
        <f t="shared" si="474"/>
        <v>1.7407417537540534E-3</v>
      </c>
      <c r="AH453" s="18">
        <f t="shared" si="475"/>
        <v>9.0714183426290375E-4</v>
      </c>
      <c r="AI453" s="18">
        <f t="shared" si="476"/>
        <v>1.5263931360041279E-3</v>
      </c>
      <c r="AJ453" s="18">
        <f t="shared" si="477"/>
        <v>1.2841850731829894E-3</v>
      </c>
      <c r="AK453" s="18">
        <f t="shared" si="478"/>
        <v>7.2027372384687275E-4</v>
      </c>
      <c r="AL453" s="18">
        <f t="shared" si="479"/>
        <v>1.4198237066871159E-5</v>
      </c>
      <c r="AM453" s="18">
        <f t="shared" si="480"/>
        <v>1.0414621704261042E-2</v>
      </c>
      <c r="AN453" s="18">
        <f t="shared" si="481"/>
        <v>7.2510004726714329E-3</v>
      </c>
      <c r="AO453" s="18">
        <f t="shared" si="482"/>
        <v>2.5241919172719427E-3</v>
      </c>
      <c r="AP453" s="18">
        <f t="shared" si="483"/>
        <v>5.8580834090734212E-4</v>
      </c>
      <c r="AQ453" s="18">
        <f t="shared" si="484"/>
        <v>1.0196473471225797E-4</v>
      </c>
      <c r="AR453" s="18">
        <f t="shared" si="485"/>
        <v>1.263163666584097E-4</v>
      </c>
      <c r="AS453" s="18">
        <f t="shared" si="486"/>
        <v>2.1254497119410588E-4</v>
      </c>
      <c r="AT453" s="18">
        <f t="shared" si="487"/>
        <v>1.7881833516502466E-4</v>
      </c>
      <c r="AU453" s="18">
        <f t="shared" si="488"/>
        <v>1.0029562782735872E-4</v>
      </c>
      <c r="AV453" s="18">
        <f t="shared" si="489"/>
        <v>4.2190358801856628E-5</v>
      </c>
      <c r="AW453" s="18">
        <f t="shared" si="490"/>
        <v>4.6203786172798612E-7</v>
      </c>
      <c r="AX453" s="18">
        <f t="shared" si="491"/>
        <v>2.9206765107429576E-3</v>
      </c>
      <c r="AY453" s="18">
        <f t="shared" si="492"/>
        <v>2.03347057255597E-3</v>
      </c>
      <c r="AZ453" s="18">
        <f t="shared" si="493"/>
        <v>7.0788438127974127E-4</v>
      </c>
      <c r="BA453" s="18">
        <f t="shared" si="494"/>
        <v>1.6428409112405448E-4</v>
      </c>
      <c r="BB453" s="18">
        <f t="shared" si="495"/>
        <v>2.8594990202705534E-5</v>
      </c>
      <c r="BC453" s="18">
        <f t="shared" si="496"/>
        <v>3.9817536030333351E-6</v>
      </c>
      <c r="BD453" s="18">
        <f t="shared" si="497"/>
        <v>1.4657598076294449E-5</v>
      </c>
      <c r="BE453" s="18">
        <f t="shared" si="498"/>
        <v>2.4663460827096017E-5</v>
      </c>
      <c r="BF453" s="18">
        <f t="shared" si="499"/>
        <v>2.0749862863052365E-5</v>
      </c>
      <c r="BG453" s="18">
        <f t="shared" si="500"/>
        <v>1.1638183082628774E-5</v>
      </c>
      <c r="BH453" s="18">
        <f t="shared" si="501"/>
        <v>4.8957180955386093E-6</v>
      </c>
      <c r="BI453" s="18">
        <f t="shared" si="502"/>
        <v>1.6475462192554115E-6</v>
      </c>
      <c r="BJ453" s="19">
        <f t="shared" si="503"/>
        <v>0.60948443780100414</v>
      </c>
      <c r="BK453" s="19">
        <f t="shared" si="504"/>
        <v>0.23948056874523357</v>
      </c>
      <c r="BL453" s="19">
        <f t="shared" si="505"/>
        <v>0.14607664921274138</v>
      </c>
      <c r="BM453" s="19">
        <f t="shared" si="506"/>
        <v>0.42298215648178805</v>
      </c>
      <c r="BN453" s="19">
        <f t="shared" si="507"/>
        <v>0.57523820687549942</v>
      </c>
    </row>
    <row r="454" spans="1:66" x14ac:dyDescent="0.25">
      <c r="A454" t="s">
        <v>40</v>
      </c>
      <c r="B454" t="s">
        <v>318</v>
      </c>
      <c r="C454" t="s">
        <v>239</v>
      </c>
      <c r="D454" s="16">
        <v>44410</v>
      </c>
      <c r="E454" s="15">
        <f>VLOOKUP(A454,home!$A$2:$E$405,3,FALSE)</f>
        <v>1.55454545454545</v>
      </c>
      <c r="F454" s="15">
        <f>VLOOKUP(B454,home!$B$2:$E$405,3,FALSE)</f>
        <v>0.94</v>
      </c>
      <c r="G454" s="15">
        <f>VLOOKUP(C454,away!$B$2:$E$405,4,FALSE)</f>
        <v>0.53</v>
      </c>
      <c r="H454" s="15">
        <f>VLOOKUP(A454,away!$A$2:$E$405,3,FALSE)</f>
        <v>1.19545454545455</v>
      </c>
      <c r="I454" s="15">
        <f>VLOOKUP(C454,away!$B$2:$E$405,3,FALSE)</f>
        <v>0.7</v>
      </c>
      <c r="J454" s="15">
        <f>VLOOKUP(B454,home!$B$2:$E$405,4,FALSE)</f>
        <v>0.76</v>
      </c>
      <c r="K454" s="17">
        <f t="shared" si="508"/>
        <v>0.7744745454545432</v>
      </c>
      <c r="L454" s="17">
        <f t="shared" si="509"/>
        <v>0.63598181818182054</v>
      </c>
      <c r="M454" s="18">
        <f t="shared" si="454"/>
        <v>0.24403189045666476</v>
      </c>
      <c r="N454" s="18">
        <f t="shared" si="455"/>
        <v>0.18899648743783831</v>
      </c>
      <c r="O454" s="18">
        <f t="shared" si="456"/>
        <v>0.15519984538697654</v>
      </c>
      <c r="P454" s="18">
        <f t="shared" si="457"/>
        <v>0.12019832971069402</v>
      </c>
      <c r="Q454" s="18">
        <f t="shared" si="458"/>
        <v>7.3186484350462544E-2</v>
      </c>
      <c r="R454" s="18">
        <f t="shared" si="459"/>
        <v>4.9352139925373378E-2</v>
      </c>
      <c r="S454" s="18">
        <f t="shared" si="460"/>
        <v>1.4800973797117634E-2</v>
      </c>
      <c r="T454" s="18">
        <f t="shared" si="461"/>
        <v>4.6545273383542529E-2</v>
      </c>
      <c r="U454" s="18">
        <f t="shared" si="462"/>
        <v>3.8221976135912557E-2</v>
      </c>
      <c r="V454" s="18">
        <f t="shared" si="463"/>
        <v>8.1002724920550839E-4</v>
      </c>
      <c r="W454" s="18">
        <f t="shared" si="464"/>
        <v>1.8893689733580177E-2</v>
      </c>
      <c r="X454" s="18">
        <f t="shared" si="465"/>
        <v>1.2016043148925518E-2</v>
      </c>
      <c r="Y454" s="18">
        <f t="shared" si="466"/>
        <v>3.820992484602429E-3</v>
      </c>
      <c r="Z454" s="18">
        <f t="shared" si="467"/>
        <v>1.0462354560300861E-2</v>
      </c>
      <c r="AA454" s="18">
        <f t="shared" si="468"/>
        <v>8.1028272924732747E-3</v>
      </c>
      <c r="AB454" s="18">
        <f t="shared" si="469"/>
        <v>3.137716742117453E-3</v>
      </c>
      <c r="AC454" s="18">
        <f t="shared" si="470"/>
        <v>2.4936270161363414E-5</v>
      </c>
      <c r="AD454" s="18">
        <f t="shared" si="471"/>
        <v>3.6581704420934179E-3</v>
      </c>
      <c r="AE454" s="18">
        <f t="shared" si="472"/>
        <v>2.3265298889815667E-3</v>
      </c>
      <c r="AF454" s="18">
        <f t="shared" si="473"/>
        <v>7.3981535442442276E-4</v>
      </c>
      <c r="AG454" s="18">
        <f t="shared" si="474"/>
        <v>1.5683637140855746E-4</v>
      </c>
      <c r="AH454" s="18">
        <f t="shared" si="475"/>
        <v>1.6634668189307504E-3</v>
      </c>
      <c r="AI454" s="18">
        <f t="shared" si="476"/>
        <v>1.2883127084701077E-3</v>
      </c>
      <c r="AJ454" s="18">
        <f t="shared" si="477"/>
        <v>4.9888269964784896E-4</v>
      </c>
      <c r="AK454" s="18">
        <f t="shared" si="478"/>
        <v>1.2879065068163443E-4</v>
      </c>
      <c r="AL454" s="18">
        <f t="shared" si="479"/>
        <v>4.9129611986393461E-7</v>
      </c>
      <c r="AM454" s="18">
        <f t="shared" si="480"/>
        <v>5.6663197806710924E-4</v>
      </c>
      <c r="AN454" s="18">
        <f t="shared" si="481"/>
        <v>3.6036763565108163E-4</v>
      </c>
      <c r="AO454" s="18">
        <f t="shared" si="482"/>
        <v>1.1459363206762936E-4</v>
      </c>
      <c r="AP454" s="18">
        <f t="shared" si="483"/>
        <v>2.4293155491476502E-5</v>
      </c>
      <c r="AQ454" s="18">
        <f t="shared" si="484"/>
        <v>3.8625012997107246E-6</v>
      </c>
      <c r="AR454" s="18">
        <f t="shared" si="485"/>
        <v>2.1158693039774167E-4</v>
      </c>
      <c r="AS454" s="18">
        <f t="shared" si="486"/>
        <v>1.6386869174391303E-4</v>
      </c>
      <c r="AT454" s="18">
        <f t="shared" si="487"/>
        <v>6.3456065276298849E-5</v>
      </c>
      <c r="AU454" s="18">
        <f t="shared" si="488"/>
        <v>1.6381702437065126E-5</v>
      </c>
      <c r="AV454" s="18">
        <f t="shared" si="489"/>
        <v>3.1718028871793985E-6</v>
      </c>
      <c r="AW454" s="18">
        <f t="shared" si="490"/>
        <v>6.7219098211670059E-9</v>
      </c>
      <c r="AX454" s="18">
        <f t="shared" si="491"/>
        <v>7.3140340608922165E-5</v>
      </c>
      <c r="AY454" s="18">
        <f t="shared" si="492"/>
        <v>4.6515926802899967E-5</v>
      </c>
      <c r="AZ454" s="18">
        <f t="shared" si="493"/>
        <v>1.4791641851260397E-5</v>
      </c>
      <c r="BA454" s="18">
        <f t="shared" si="494"/>
        <v>3.1357384261529658E-6</v>
      </c>
      <c r="BB454" s="18">
        <f t="shared" si="495"/>
        <v>4.9856815640184077E-7</v>
      </c>
      <c r="BC454" s="18">
        <f t="shared" si="496"/>
        <v>6.3416056519200235E-8</v>
      </c>
      <c r="BD454" s="18">
        <f t="shared" si="497"/>
        <v>2.2427573449644335E-5</v>
      </c>
      <c r="BE454" s="18">
        <f t="shared" si="498"/>
        <v>1.7369584753061676E-5</v>
      </c>
      <c r="BF454" s="18">
        <f t="shared" si="499"/>
        <v>6.726150628180801E-6</v>
      </c>
      <c r="BG454" s="18">
        <f t="shared" si="500"/>
        <v>1.7364108168063725E-6</v>
      </c>
      <c r="BH454" s="18">
        <f t="shared" si="501"/>
        <v>3.3620149451711676E-7</v>
      </c>
      <c r="BI454" s="18">
        <f t="shared" si="502"/>
        <v>5.207589992945644E-8</v>
      </c>
      <c r="BJ454" s="19">
        <f t="shared" si="503"/>
        <v>0.35154821713033857</v>
      </c>
      <c r="BK454" s="19">
        <f t="shared" si="504"/>
        <v>0.37991316470676606</v>
      </c>
      <c r="BL454" s="19">
        <f t="shared" si="505"/>
        <v>0.25810107155036788</v>
      </c>
      <c r="BM454" s="19">
        <f t="shared" si="506"/>
        <v>0.16901312147487085</v>
      </c>
      <c r="BN454" s="19">
        <f t="shared" si="507"/>
        <v>0.83096517726800956</v>
      </c>
    </row>
    <row r="455" spans="1:66" x14ac:dyDescent="0.25">
      <c r="D455" s="10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0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0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0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0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0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0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x14ac:dyDescent="0.25">
      <c r="D462" s="10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0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0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0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0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0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0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0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0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0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0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0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0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0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0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0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0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0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0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4:66" x14ac:dyDescent="0.25">
      <c r="D481" s="10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4:66" x14ac:dyDescent="0.25">
      <c r="D482" s="10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4:66" x14ac:dyDescent="0.25">
      <c r="D483" s="10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4:66" x14ac:dyDescent="0.25">
      <c r="D484" s="10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4:66" x14ac:dyDescent="0.25">
      <c r="D485" s="10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4:66" x14ac:dyDescent="0.25">
      <c r="D486" s="10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4:66" x14ac:dyDescent="0.25">
      <c r="D487" s="10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4:66" x14ac:dyDescent="0.25">
      <c r="D488" s="10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4:66" x14ac:dyDescent="0.25">
      <c r="D489" s="10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</sheetData>
  <conditionalFormatting sqref="BJ2:BL48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2021-02-06T10:11:43Z</dcterms:modified>
</cp:coreProperties>
</file>